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D:\ORÇAMENTO BACKUP 27-07-24\Compatilhada\06 - Viários\05 - Convenios\Verbas Federais\3 - 2024 - PAVIMENTAÇÃO ESTRADA DO ITAQUI\CONTRATAÇÃO\ORÇAMENTO\"/>
    </mc:Choice>
  </mc:AlternateContent>
  <xr:revisionPtr revIDLastSave="0" documentId="8_{E5C0CB5F-25CA-4CDF-8855-E70468C7751D}" xr6:coauthVersionLast="47" xr6:coauthVersionMax="47" xr10:uidLastSave="{00000000-0000-0000-0000-000000000000}"/>
  <bookViews>
    <workbookView xWindow="-120" yWindow="-120" windowWidth="29040" windowHeight="15720" tabRatio="806" xr2:uid="{00000000-000D-0000-FFFF-FFFF00000000}"/>
  </bookViews>
  <sheets>
    <sheet name="Orçamento" sheetId="8" r:id="rId1"/>
    <sheet name="Resumo " sheetId="5" r:id="rId2"/>
    <sheet name="Cronograma Mensal" sheetId="4" r:id="rId3"/>
    <sheet name="Composições" sheetId="6" r:id="rId4"/>
  </sheets>
  <definedNames>
    <definedName name="____xlfn_IFERROR">NA()</definedName>
    <definedName name="____xlnm_Print_Titles_2">#REF!</definedName>
    <definedName name="___xlfn_IFERROR">NA()</definedName>
    <definedName name="___xlnm_Print_Area_4">#REF!</definedName>
    <definedName name="__xlfn_IFERROR">NA()</definedName>
    <definedName name="__xlnm_Print_Area_1">#REF!</definedName>
    <definedName name="__xlnm_Print_Area_2">#REF!</definedName>
    <definedName name="__xlnm_Print_Area_3" localSheetId="1">'Resumo '!$A$1:$D$54</definedName>
    <definedName name="__xlnm_Print_Area_3">#REF!</definedName>
    <definedName name="__xlnm_Print_Area_4" localSheetId="2">'Cronograma Mensal'!$A$12:$F$77</definedName>
    <definedName name="__xlnm_Print_Area_4" localSheetId="1">#REF!</definedName>
    <definedName name="__xlnm_Print_Area_4">#REF!</definedName>
    <definedName name="__xlnm_Print_Titles_1">#REF!</definedName>
    <definedName name="__xlnm_Print_Titles_2">#REF!</definedName>
    <definedName name="__xlnm_Print_Titles_3" localSheetId="1">'Resumo '!$1:$14</definedName>
    <definedName name="__xlnm_Print_Titles_3">#REF!</definedName>
    <definedName name="_xlnm._FilterDatabase" localSheetId="2" hidden="1">'Cronograma Mensal'!$A$13:$G$14</definedName>
    <definedName name="_xlnm._FilterDatabase" localSheetId="0" hidden="1">Orçamento!$A$11:$J$140</definedName>
    <definedName name="_xlnm._FilterDatabase" localSheetId="1" hidden="1">'Resumo '!$A$14:$D$41</definedName>
    <definedName name="abs">#REF!</definedName>
    <definedName name="_xlnm.Print_Area" localSheetId="2">'Cronograma Mensal'!$A$1:$G$82</definedName>
    <definedName name="_xlnm.Print_Area" localSheetId="0">Orçamento!$A$1:$J$149</definedName>
    <definedName name="_xlnm.Print_Area" localSheetId="1">'Resumo '!$A$1:$D$49</definedName>
    <definedName name="CalculadoCPFin">SUMIF(#REF!,"Calculado",#REF!)</definedName>
    <definedName name="CalculadoCPFisica">SUMIF(#REF!,"Calculado",#REF!)</definedName>
    <definedName name="CalculadoInv">CalculadoRep+CalculadoCPFin+CalculadoCPFisica</definedName>
    <definedName name="CalculadoRep">SUMIF(#REF!,"Calculado",#REF!)</definedName>
    <definedName name="creaPLE">#REF!</definedName>
    <definedName name="Eventos">OFFSET(#REF!,1,0):OFFSET(#REF!,-1,0)</definedName>
    <definedName name="hoje">TODAY()</definedName>
    <definedName name="I.CTEF">#REF!</definedName>
    <definedName name="I.Lotes">OFFSET(#REF!,IF(#REF!="OGU não-PAC",1,0),0):OFFSET(#REF!,-1,0)</definedName>
    <definedName name="Import.Município">#REF!</definedName>
    <definedName name="Import.numEventos">OFFSET(#REF!,1,0):OFFSET(#REF!,-1,0)</definedName>
    <definedName name="Import.PLE">OFFSET(#REF!,1,0):OFFSET(#REF!,-1,0)</definedName>
    <definedName name="Import.PLQ">OFFSET(#REF!,1,0):OFFSET(#REF!,-1,0)</definedName>
    <definedName name="ItemInvestimento">OFFSET(#REF!,1,0,COUNTA(#REF!)-1)</definedName>
    <definedName name="LForçamento">OFFSET(#REF!,-1,0)</definedName>
    <definedName name="LIorçamento">OFFSET(#REF!,1,0)</definedName>
    <definedName name="mediçao">#REF!</definedName>
    <definedName name="numFrentes">COUNTIF(#REF!,"&lt;&gt;"&amp;"")</definedName>
    <definedName name="ORÇAMENTO.BancoRef" hidden="1">#REF!</definedName>
    <definedName name="PreçoServiçoPorFrente">OFFSET(#REF!,1,0):OFFSET(#REF!,-1,0)</definedName>
    <definedName name="REFERENCIA.Descricao" hidden="1">IF(ISNUMBER(#REF!),OFFSET(INDIRECT(ORÇAMENTO.BancoRef),#REF!-1,3,1),#REF!)</definedName>
    <definedName name="REFERENCIA.Unidade" hidden="1">IF(ISNUMBER(#REF!),OFFSET(INDIRECT(ORÇAMENTO.BancoRef),#REF!-1,4,1),"-")</definedName>
    <definedName name="respPLE">#REF!</definedName>
    <definedName name="SHARED_FORMULA_0_19_0_19_0">#REF!</definedName>
    <definedName name="SHARED_FORMULA_6_101_6_101_4">#REF!</definedName>
    <definedName name="SHARED_FORMULA_6_123_6_123_4">#REF!</definedName>
    <definedName name="SHARED_FORMULA_6_131_6_131_3">#REF!</definedName>
    <definedName name="SHARED_FORMULA_6_15_6_15_4">#REF!</definedName>
    <definedName name="SHARED_FORMULA_6_155_6_155_3">#REF!</definedName>
    <definedName name="SHARED_FORMULA_6_192_6_192_3">#REF!</definedName>
    <definedName name="SHARED_FORMULA_6_212_6_212_3">#REF!</definedName>
    <definedName name="SHARED_FORMULA_6_221_6_221_3">#REF!</definedName>
    <definedName name="SHARED_FORMULA_6_238_6_238_3">#REF!</definedName>
    <definedName name="SHARED_FORMULA_6_247_6_247_3">#REF!</definedName>
    <definedName name="SHARED_FORMULA_6_292_6_292_3">#REF!</definedName>
    <definedName name="SHARED_FORMULA_6_311_6_311_3">#REF!</definedName>
    <definedName name="SHARED_FORMULA_6_324_6_324_3">#REF!</definedName>
    <definedName name="SHARED_FORMULA_6_334_6_334_3">#REF!</definedName>
    <definedName name="SHARED_FORMULA_6_354_6_354_3">#REF!</definedName>
    <definedName name="SHARED_FORMULA_6_369_6_369_3">#REF!</definedName>
    <definedName name="SHARED_FORMULA_6_43_6_43_3">#REF!</definedName>
    <definedName name="SHARED_FORMULA_6_473_6_473_3">#REF!</definedName>
    <definedName name="SHARED_FORMULA_6_481_6_481_3">#REF!</definedName>
    <definedName name="SHARED_FORMULA_6_496_6_496_3">#REF!</definedName>
    <definedName name="SHARED_FORMULA_6_543_6_543_3">#REF!</definedName>
    <definedName name="SHARED_FORMULA_6_600_6_600_3">#REF!</definedName>
    <definedName name="SHARED_FORMULA_6_67_6_67_3">#REF!</definedName>
    <definedName name="SHARED_FORMULA_6_77_6_77_3">#REF!</definedName>
    <definedName name="SHARED_FORMULA_6_93_6_93_4">#REF!</definedName>
    <definedName name="SHARED_FORMULA_7_130_7_130_3">#REF!</definedName>
    <definedName name="SHARED_FORMULA_7_154_7_154_3">#REF!</definedName>
    <definedName name="SHARED_FORMULA_7_192_7_192_3">#REF!</definedName>
    <definedName name="SHARED_FORMULA_7_212_7_212_3">#REF!</definedName>
    <definedName name="SHARED_FORMULA_7_238_7_238_3">#REF!</definedName>
    <definedName name="SHARED_FORMULA_7_247_7_247_3">#REF!</definedName>
    <definedName name="SHARED_FORMULA_7_292_7_292_3">#REF!</definedName>
    <definedName name="SHARED_FORMULA_7_311_7_311_3">#REF!</definedName>
    <definedName name="SHARED_FORMULA_7_324_7_324_3">#REF!</definedName>
    <definedName name="SHARED_FORMULA_7_334_7_334_3">#REF!</definedName>
    <definedName name="SHARED_FORMULA_7_354_7_354_3">#REF!</definedName>
    <definedName name="SHARED_FORMULA_7_369_7_369_3">#REF!</definedName>
    <definedName name="SHARED_FORMULA_7_401_7_401_3">#REF!</definedName>
    <definedName name="SHARED_FORMULA_7_43_7_43_3">#REF!</definedName>
    <definedName name="SHARED_FORMULA_7_433_7_433_3">#REF!</definedName>
    <definedName name="SHARED_FORMULA_7_465_7_465_3">#REF!</definedName>
    <definedName name="SHARED_FORMULA_7_473_7_473_3">#REF!</definedName>
    <definedName name="SHARED_FORMULA_7_496_7_496_3">#REF!</definedName>
    <definedName name="SHARED_FORMULA_7_539_7_539_3">#REF!</definedName>
    <definedName name="SHARED_FORMULA_7_547_7_547_3">#REF!</definedName>
    <definedName name="SHARED_FORMULA_7_601_7_601_3">#REF!</definedName>
    <definedName name="SHARED_FORMULA_7_66_7_66_3">#REF!</definedName>
    <definedName name="SHARED_FORMULA_7_76_7_76_3">#REF!</definedName>
    <definedName name="SHARED_FORMULA_8_19_8_19_0">#REF!</definedName>
    <definedName name="SubItemInvestimento">OFFSET(#REF!,1,MATCH(#REF!,#REF!,0)-1,INDEX(#REF!,MATCH(#REF!,#REF!,0)+1))</definedName>
    <definedName name="TIPOORCAMENTO" hidden="1">#N/A</definedName>
    <definedName name="TipoOrçamento">"BASE"</definedName>
    <definedName name="TituloEventos">OFFSET(#REF!,1,0):OFFSET(#REF!,-1,0)</definedName>
    <definedName name="_xlnm.Print_Titles" localSheetId="2">'Cronograma Mensal'!$A:$D</definedName>
    <definedName name="_xlnm.Print_Titles" localSheetId="0">Orçamento!$11:$11</definedName>
    <definedName name="Z_30999B9E_2E65_4663_976F_9A54CE05102E__wvu_PrintArea" localSheetId="2">'Cronograma Mensal'!$A$12:$G$83</definedName>
    <definedName name="Z_30999B9E_2E65_4663_976F_9A54CE05102E__wvu_PrintArea" localSheetId="1">'Resumo '!$A$1:$D$54</definedName>
    <definedName name="Z_30999B9E_2E65_4663_976F_9A54CE05102E__wvu_PrintTitles" localSheetId="1">'Resumo '!$1:$14</definedName>
    <definedName name="Z_37FA8F07_9D7A_418D_BC30_0AE0C3739A19__wvu_PrintArea" localSheetId="2">'Cronograma Mensal'!$A$12:$G$83</definedName>
    <definedName name="Z_37FA8F07_9D7A_418D_BC30_0AE0C3739A19__wvu_PrintArea" localSheetId="1">'Resumo '!$A$1:$D$54</definedName>
    <definedName name="Z_37FA8F07_9D7A_418D_BC30_0AE0C3739A19__wvu_PrintTitles" localSheetId="1">'Resumo '!$1:$14</definedName>
    <definedName name="Z_3B8348FD_7A00_44FD_ACF5_E6A19592872E_.wvu.Cols" localSheetId="2">'Cronograma Mensal'!$E:$G</definedName>
    <definedName name="Z_3B8348FD_7A00_44FD_ACF5_E6A19592872E_.wvu.PrintArea" localSheetId="2">'Cronograma Mensal'!$A$12:$G$84</definedName>
    <definedName name="Z_3B8348FD_7A00_44FD_ACF5_E6A19592872E_.wvu.PrintArea" localSheetId="1">'Resumo '!$A$1:$D$54</definedName>
    <definedName name="Z_3B8348FD_7A00_44FD_ACF5_E6A19592872E_.wvu.PrintTitles" localSheetId="2">'Cronograma Mensal'!$A:$D</definedName>
    <definedName name="Z_3B8348FD_7A00_44FD_ACF5_E6A19592872E_.wvu.PrintTitles" localSheetId="1">'Resumo '!$1:$14</definedName>
    <definedName name="Z_50160325_FDD6_4995_897D_2F4F0C6430EC__wvu_PrintArea" localSheetId="2">'Cronograma Mensal'!$A$12:$G$83</definedName>
    <definedName name="Z_50160325_FDD6_4995_897D_2F4F0C6430EC__wvu_PrintArea" localSheetId="1">'Resumo '!$A$1:$D$54</definedName>
    <definedName name="Z_50160325_FDD6_4995_897D_2F4F0C6430EC__wvu_PrintTitles" localSheetId="1">'Resumo '!$1:$14</definedName>
    <definedName name="Z_B535EED3_096A_4559_AE37_6359A35C71B4_.wvu.Cols" localSheetId="2">'Cronograma Mensal'!$E:$G</definedName>
    <definedName name="Z_B535EED3_096A_4559_AE37_6359A35C71B4_.wvu.PrintArea" localSheetId="2">'Cronograma Mensal'!$A$12:$G$84</definedName>
    <definedName name="Z_B535EED3_096A_4559_AE37_6359A35C71B4_.wvu.PrintArea" localSheetId="1">'Resumo '!$A$1:$D$54</definedName>
    <definedName name="Z_B535EED3_096A_4559_AE37_6359A35C71B4_.wvu.PrintTitles" localSheetId="2">'Cronograma Mensal'!$A:$D</definedName>
    <definedName name="Z_B535EED3_096A_4559_AE37_6359A35C71B4_.wvu.PrintTitles" localSheetId="1">'Resumo '!$1:$14</definedName>
    <definedName name="Z_CE6D2F78_279A_48FF_B90B_4CA40BF0D3DA__wvu_PrintArea" localSheetId="2">'Cronograma Mensal'!$A$12:$G$83</definedName>
    <definedName name="Z_CE6D2F78_279A_48FF_B90B_4CA40BF0D3DA__wvu_PrintArea" localSheetId="1">'Resumo '!$A$1:$D$54</definedName>
    <definedName name="Z_CE6D2F78_279A_48FF_B90B_4CA40BF0D3DA__wvu_PrintTitles" localSheetId="1">'Resumo '!$1:$14</definedName>
  </definedNames>
  <calcPr calcId="191029" iterate="1"/>
  <customWorkbookViews>
    <customWorkbookView name="Erica Sotto - Modo de exibição pessoal" guid="{309DFEE5-7E3D-4535-B22E-0FCC4686606D}" maximized="1" windowWidth="0" windowHeight="0" activeSheetId="0"/>
    <customWorkbookView name="User - Modo de exibição pessoal" guid="{51ADFC03-1D53-4AE2-909B-7D93A8DC249A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7" i="5" l="1"/>
  <c r="B38" i="5"/>
  <c r="B39" i="5"/>
  <c r="B64" i="4" s="1"/>
  <c r="B40" i="5"/>
  <c r="H131" i="8"/>
  <c r="I131" i="8" s="1"/>
  <c r="H125" i="8"/>
  <c r="I125" i="8" s="1"/>
  <c r="H124" i="8"/>
  <c r="I124" i="8" s="1"/>
  <c r="H123" i="8"/>
  <c r="I123" i="8" s="1"/>
  <c r="E122" i="8" l="1"/>
  <c r="B66" i="4" l="1"/>
  <c r="H112" i="8"/>
  <c r="H113" i="8"/>
  <c r="H114" i="8"/>
  <c r="H111" i="8"/>
  <c r="H16" i="4"/>
  <c r="D137" i="8" l="1"/>
  <c r="D106" i="8"/>
  <c r="D94" i="8"/>
  <c r="D93" i="8"/>
  <c r="D79" i="8"/>
  <c r="D39" i="8"/>
  <c r="D38" i="8"/>
  <c r="D16" i="8"/>
  <c r="D14" i="8"/>
  <c r="H24" i="8"/>
  <c r="G59" i="6"/>
  <c r="G58" i="6"/>
  <c r="G57" i="6"/>
  <c r="I111" i="8" l="1"/>
  <c r="B32" i="5" l="1"/>
  <c r="B33" i="5"/>
  <c r="H95" i="8"/>
  <c r="H96" i="8"/>
  <c r="H97" i="8"/>
  <c r="H98" i="8"/>
  <c r="H99" i="8"/>
  <c r="H100" i="8"/>
  <c r="H101" i="8"/>
  <c r="H102" i="8"/>
  <c r="H103" i="8"/>
  <c r="H104" i="8"/>
  <c r="H86" i="8"/>
  <c r="H87" i="8"/>
  <c r="H88" i="8"/>
  <c r="H89" i="8"/>
  <c r="H90" i="8"/>
  <c r="H91" i="8"/>
  <c r="H85" i="8"/>
  <c r="B52" i="4" l="1"/>
  <c r="B50" i="4"/>
  <c r="I85" i="8"/>
  <c r="G19" i="6"/>
  <c r="G20" i="6"/>
  <c r="G21" i="6"/>
  <c r="G22" i="6"/>
  <c r="G18" i="6"/>
  <c r="I97" i="8" l="1"/>
  <c r="I95" i="8"/>
  <c r="I88" i="8"/>
  <c r="I104" i="8" l="1"/>
  <c r="I86" i="8"/>
  <c r="I96" i="8"/>
  <c r="I87" i="8"/>
  <c r="H42" i="8"/>
  <c r="G45" i="6"/>
  <c r="G46" i="6"/>
  <c r="G47" i="6"/>
  <c r="G48" i="6"/>
  <c r="G49" i="6"/>
  <c r="G50" i="6"/>
  <c r="G51" i="6"/>
  <c r="G52" i="6"/>
  <c r="H121" i="8"/>
  <c r="H78" i="8"/>
  <c r="H63" i="8"/>
  <c r="H56" i="8"/>
  <c r="G27" i="6"/>
  <c r="G28" i="6"/>
  <c r="I78" i="8" l="1"/>
  <c r="I100" i="8"/>
  <c r="I89" i="8"/>
  <c r="G29" i="6"/>
  <c r="G24" i="6" s="1"/>
  <c r="G16" i="8" l="1"/>
  <c r="I101" i="8"/>
  <c r="I42" i="8"/>
  <c r="I98" i="8"/>
  <c r="H127" i="8"/>
  <c r="H17" i="8"/>
  <c r="H25" i="8"/>
  <c r="H26" i="8"/>
  <c r="H27" i="8"/>
  <c r="H28" i="8"/>
  <c r="H29" i="8"/>
  <c r="H30" i="8"/>
  <c r="H33" i="8"/>
  <c r="H34" i="8"/>
  <c r="H35" i="8"/>
  <c r="H36" i="8"/>
  <c r="H40" i="8"/>
  <c r="H41" i="8"/>
  <c r="H43" i="8"/>
  <c r="H44" i="8"/>
  <c r="H45" i="8"/>
  <c r="H46" i="8"/>
  <c r="H47" i="8"/>
  <c r="H48" i="8"/>
  <c r="H49" i="8"/>
  <c r="H52" i="8"/>
  <c r="H53" i="8"/>
  <c r="H54" i="8"/>
  <c r="H55" i="8"/>
  <c r="H59" i="8"/>
  <c r="H60" i="8"/>
  <c r="H61" i="8"/>
  <c r="H62" i="8"/>
  <c r="H66" i="8"/>
  <c r="H69" i="8"/>
  <c r="H70" i="8"/>
  <c r="H71" i="8"/>
  <c r="H74" i="8"/>
  <c r="H75" i="8"/>
  <c r="H83" i="8"/>
  <c r="H108" i="8"/>
  <c r="H109" i="8"/>
  <c r="H116" i="8"/>
  <c r="H117" i="8"/>
  <c r="H118" i="8"/>
  <c r="H119" i="8"/>
  <c r="H120" i="8"/>
  <c r="H130" i="8"/>
  <c r="H134" i="8"/>
  <c r="H135" i="8"/>
  <c r="H136" i="8"/>
  <c r="H133" i="8"/>
  <c r="H129" i="8"/>
  <c r="H107" i="8"/>
  <c r="H82" i="8"/>
  <c r="H77" i="8"/>
  <c r="H73" i="8"/>
  <c r="H68" i="8"/>
  <c r="H65" i="8"/>
  <c r="H58" i="8"/>
  <c r="H51" i="8"/>
  <c r="H32" i="8"/>
  <c r="I127" i="8" l="1"/>
  <c r="I77" i="8"/>
  <c r="I136" i="8"/>
  <c r="I135" i="8"/>
  <c r="I41" i="8"/>
  <c r="I133" i="8"/>
  <c r="I134" i="8"/>
  <c r="I40" i="8"/>
  <c r="I99" i="8"/>
  <c r="I91" i="8"/>
  <c r="I90" i="8"/>
  <c r="I112" i="8"/>
  <c r="I17" i="8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4" i="5"/>
  <c r="B35" i="5"/>
  <c r="B36" i="5"/>
  <c r="B15" i="5"/>
  <c r="E126" i="8" l="1"/>
  <c r="C38" i="5" s="1"/>
  <c r="B34" i="4"/>
  <c r="B16" i="4"/>
  <c r="B30" i="4"/>
  <c r="B28" i="4"/>
  <c r="B26" i="4"/>
  <c r="B20" i="4"/>
  <c r="B18" i="4"/>
  <c r="B48" i="4"/>
  <c r="B62" i="4"/>
  <c r="B56" i="4"/>
  <c r="B46" i="4"/>
  <c r="B24" i="4"/>
  <c r="B54" i="4"/>
  <c r="B44" i="4"/>
  <c r="B32" i="4"/>
  <c r="B22" i="4"/>
  <c r="B42" i="4"/>
  <c r="B40" i="4"/>
  <c r="B36" i="4"/>
  <c r="B38" i="4"/>
  <c r="I129" i="8"/>
  <c r="I102" i="8"/>
  <c r="E84" i="8"/>
  <c r="G60" i="6"/>
  <c r="G54" i="6" s="1"/>
  <c r="I130" i="8"/>
  <c r="G137" i="8" l="1"/>
  <c r="G79" i="8"/>
  <c r="E128" i="8"/>
  <c r="C39" i="5" s="1"/>
  <c r="D64" i="4" s="1"/>
  <c r="C32" i="5"/>
  <c r="I103" i="8"/>
  <c r="H137" i="8"/>
  <c r="I82" i="8"/>
  <c r="I83" i="8"/>
  <c r="C37" i="5"/>
  <c r="H79" i="8" l="1"/>
  <c r="I137" i="8"/>
  <c r="I79" i="8"/>
  <c r="G65" i="4"/>
  <c r="E65" i="4"/>
  <c r="F65" i="4"/>
  <c r="D50" i="4"/>
  <c r="E51" i="4" s="1"/>
  <c r="E81" i="8"/>
  <c r="I121" i="8"/>
  <c r="I117" i="8"/>
  <c r="I107" i="8"/>
  <c r="I109" i="8"/>
  <c r="I114" i="8"/>
  <c r="E76" i="8" l="1"/>
  <c r="E132" i="8"/>
  <c r="C40" i="5" s="1"/>
  <c r="D66" i="4" s="1"/>
  <c r="E67" i="4" s="1"/>
  <c r="G51" i="4"/>
  <c r="F51" i="4"/>
  <c r="D62" i="4"/>
  <c r="G63" i="4" s="1"/>
  <c r="C31" i="5"/>
  <c r="I108" i="8"/>
  <c r="I119" i="8"/>
  <c r="I120" i="8"/>
  <c r="I116" i="8"/>
  <c r="I118" i="8"/>
  <c r="I113" i="8"/>
  <c r="E110" i="8" l="1"/>
  <c r="G67" i="4"/>
  <c r="D48" i="4"/>
  <c r="E115" i="8"/>
  <c r="C36" i="5" s="1"/>
  <c r="I73" i="8"/>
  <c r="I58" i="8"/>
  <c r="B10" i="4"/>
  <c r="B6" i="4"/>
  <c r="B12" i="6"/>
  <c r="B10" i="6"/>
  <c r="A10" i="6"/>
  <c r="A8" i="6"/>
  <c r="B6" i="6"/>
  <c r="I74" i="8"/>
  <c r="I69" i="8"/>
  <c r="B11" i="5"/>
  <c r="A9" i="5"/>
  <c r="B7" i="5"/>
  <c r="B60" i="4"/>
  <c r="B58" i="4"/>
  <c r="E49" i="4" l="1"/>
  <c r="I70" i="8"/>
  <c r="I71" i="8"/>
  <c r="I75" i="8"/>
  <c r="I65" i="8"/>
  <c r="I68" i="8"/>
  <c r="I35" i="8"/>
  <c r="I66" i="8"/>
  <c r="C35" i="5"/>
  <c r="I25" i="8"/>
  <c r="I32" i="8"/>
  <c r="E72" i="8" l="1"/>
  <c r="E67" i="8"/>
  <c r="E64" i="8"/>
  <c r="D56" i="4"/>
  <c r="D60" i="4"/>
  <c r="I24" i="8"/>
  <c r="F63" i="4" l="1"/>
  <c r="E63" i="4"/>
  <c r="I33" i="8"/>
  <c r="I36" i="8"/>
  <c r="I28" i="8"/>
  <c r="I26" i="8"/>
  <c r="I34" i="8"/>
  <c r="I59" i="8"/>
  <c r="I53" i="8" l="1"/>
  <c r="E31" i="8"/>
  <c r="I29" i="8"/>
  <c r="I51" i="8"/>
  <c r="I30" i="8" l="1"/>
  <c r="I44" i="8"/>
  <c r="I43" i="8"/>
  <c r="I45" i="8"/>
  <c r="I27" i="8"/>
  <c r="E23" i="8" l="1"/>
  <c r="I54" i="8"/>
  <c r="I60" i="8"/>
  <c r="I62" i="8" l="1"/>
  <c r="I63" i="8"/>
  <c r="I52" i="8"/>
  <c r="I61" i="8"/>
  <c r="I46" i="8" l="1"/>
  <c r="E57" i="8"/>
  <c r="I47" i="8"/>
  <c r="C22" i="5"/>
  <c r="E21" i="5" s="1"/>
  <c r="D30" i="4" l="1"/>
  <c r="C21" i="5"/>
  <c r="C29" i="5"/>
  <c r="C27" i="5"/>
  <c r="C26" i="5"/>
  <c r="C28" i="5"/>
  <c r="C25" i="5"/>
  <c r="E31" i="4" l="1"/>
  <c r="F31" i="4"/>
  <c r="G31" i="4"/>
  <c r="E24" i="5"/>
  <c r="D36" i="4"/>
  <c r="D38" i="4"/>
  <c r="D40" i="4"/>
  <c r="D44" i="4"/>
  <c r="D42" i="4"/>
  <c r="D28" i="4"/>
  <c r="I48" i="8"/>
  <c r="I49" i="8"/>
  <c r="G40" i="6"/>
  <c r="G39" i="6"/>
  <c r="G38" i="6"/>
  <c r="G37" i="6"/>
  <c r="G36" i="6"/>
  <c r="G35" i="6"/>
  <c r="G34" i="6"/>
  <c r="G33" i="6"/>
  <c r="G41" i="6" l="1"/>
  <c r="G30" i="6" s="1"/>
  <c r="G53" i="6"/>
  <c r="G42" i="6" s="1"/>
  <c r="G23" i="6"/>
  <c r="G15" i="6" s="1"/>
  <c r="G14" i="8" s="1"/>
  <c r="G38" i="8" l="1"/>
  <c r="G93" i="8"/>
  <c r="G39" i="8"/>
  <c r="H39" i="8" s="1"/>
  <c r="G106" i="8"/>
  <c r="H106" i="8" s="1"/>
  <c r="G94" i="8"/>
  <c r="H19" i="8"/>
  <c r="H14" i="8"/>
  <c r="H21" i="8"/>
  <c r="H16" i="8"/>
  <c r="H93" i="8" l="1"/>
  <c r="I93" i="8" s="1"/>
  <c r="H94" i="8"/>
  <c r="I94" i="8" s="1"/>
  <c r="H38" i="8"/>
  <c r="I38" i="8" s="1"/>
  <c r="I21" i="8"/>
  <c r="I19" i="8"/>
  <c r="I16" i="8"/>
  <c r="I39" i="8"/>
  <c r="I14" i="8"/>
  <c r="I106" i="8"/>
  <c r="E18" i="8" l="1"/>
  <c r="C18" i="5" s="1"/>
  <c r="E20" i="8"/>
  <c r="C19" i="5" s="1"/>
  <c r="E13" i="8"/>
  <c r="C16" i="5" s="1"/>
  <c r="E92" i="8"/>
  <c r="E15" i="8"/>
  <c r="C17" i="5" s="1"/>
  <c r="E37" i="8"/>
  <c r="C23" i="5" s="1"/>
  <c r="E105" i="8"/>
  <c r="C34" i="5" s="1"/>
  <c r="D24" i="4"/>
  <c r="C33" i="5"/>
  <c r="D58" i="4"/>
  <c r="D22" i="4" l="1"/>
  <c r="E23" i="4" s="1"/>
  <c r="D18" i="4"/>
  <c r="D20" i="4"/>
  <c r="G21" i="4" s="1"/>
  <c r="D54" i="4"/>
  <c r="E12" i="8"/>
  <c r="C15" i="5"/>
  <c r="E80" i="8"/>
  <c r="C30" i="5"/>
  <c r="E22" i="5" s="1"/>
  <c r="D52" i="4"/>
  <c r="G53" i="4" s="1"/>
  <c r="D32" i="4"/>
  <c r="D16" i="4" l="1"/>
  <c r="F17" i="4" s="1"/>
  <c r="D46" i="4"/>
  <c r="F53" i="4"/>
  <c r="E53" i="4"/>
  <c r="E41" i="4"/>
  <c r="F41" i="4"/>
  <c r="G41" i="4"/>
  <c r="F23" i="4"/>
  <c r="G23" i="4"/>
  <c r="E45" i="4"/>
  <c r="G45" i="4"/>
  <c r="F45" i="4"/>
  <c r="F57" i="4"/>
  <c r="G57" i="4"/>
  <c r="E57" i="4"/>
  <c r="F33" i="4"/>
  <c r="G33" i="4"/>
  <c r="E33" i="4"/>
  <c r="F21" i="4"/>
  <c r="E21" i="4"/>
  <c r="E29" i="4"/>
  <c r="F29" i="4"/>
  <c r="G29" i="4"/>
  <c r="E37" i="4"/>
  <c r="G37" i="4"/>
  <c r="F37" i="4"/>
  <c r="F19" i="4"/>
  <c r="G19" i="4"/>
  <c r="E19" i="4"/>
  <c r="G25" i="4"/>
  <c r="E25" i="4"/>
  <c r="F25" i="4"/>
  <c r="F67" i="4"/>
  <c r="G39" i="4"/>
  <c r="E39" i="4"/>
  <c r="F39" i="4"/>
  <c r="E43" i="4"/>
  <c r="F43" i="4"/>
  <c r="G43" i="4"/>
  <c r="E59" i="4"/>
  <c r="G59" i="4"/>
  <c r="F59" i="4"/>
  <c r="F49" i="4"/>
  <c r="G49" i="4"/>
  <c r="G55" i="4"/>
  <c r="F55" i="4"/>
  <c r="E55" i="4"/>
  <c r="F61" i="4"/>
  <c r="G61" i="4"/>
  <c r="E61" i="4"/>
  <c r="G17" i="4" l="1"/>
  <c r="E17" i="4"/>
  <c r="E47" i="4"/>
  <c r="E46" i="4" s="1"/>
  <c r="G47" i="4"/>
  <c r="G46" i="4" s="1"/>
  <c r="F47" i="4"/>
  <c r="F46" i="4" s="1"/>
  <c r="I55" i="8" l="1"/>
  <c r="I56" i="8"/>
  <c r="E50" i="8" l="1"/>
  <c r="E22" i="8" l="1"/>
  <c r="C24" i="5"/>
  <c r="E23" i="5" s="1"/>
  <c r="C20" i="5" l="1"/>
  <c r="D34" i="4"/>
  <c r="D26" i="4" s="1"/>
  <c r="G138" i="8"/>
  <c r="J131" i="8" l="1"/>
  <c r="J44" i="8"/>
  <c r="C41" i="5"/>
  <c r="D38" i="5" s="1"/>
  <c r="E20" i="5"/>
  <c r="J125" i="8"/>
  <c r="J123" i="8"/>
  <c r="J124" i="8"/>
  <c r="J84" i="8"/>
  <c r="J92" i="8"/>
  <c r="J110" i="8"/>
  <c r="J112" i="8"/>
  <c r="J111" i="8"/>
  <c r="J113" i="8"/>
  <c r="J114" i="8"/>
  <c r="J18" i="8"/>
  <c r="J33" i="8"/>
  <c r="J49" i="8"/>
  <c r="J62" i="8"/>
  <c r="J78" i="8"/>
  <c r="J96" i="8"/>
  <c r="J128" i="8"/>
  <c r="J54" i="8"/>
  <c r="J19" i="8"/>
  <c r="J34" i="8"/>
  <c r="J63" i="8"/>
  <c r="J79" i="8"/>
  <c r="J97" i="8"/>
  <c r="J129" i="8"/>
  <c r="J68" i="8"/>
  <c r="J20" i="8"/>
  <c r="J35" i="8"/>
  <c r="J64" i="8"/>
  <c r="J80" i="8"/>
  <c r="J98" i="8"/>
  <c r="J130" i="8"/>
  <c r="J39" i="8"/>
  <c r="J21" i="8"/>
  <c r="J36" i="8"/>
  <c r="J51" i="8"/>
  <c r="J65" i="8"/>
  <c r="J81" i="8"/>
  <c r="J99" i="8"/>
  <c r="J133" i="8"/>
  <c r="J85" i="8"/>
  <c r="J102" i="8"/>
  <c r="J134" i="8"/>
  <c r="J37" i="8"/>
  <c r="J52" i="8"/>
  <c r="J66" i="8"/>
  <c r="J82" i="8"/>
  <c r="J100" i="8"/>
  <c r="J115" i="8"/>
  <c r="J132" i="8"/>
  <c r="J41" i="8"/>
  <c r="J104" i="8"/>
  <c r="J38" i="8"/>
  <c r="J53" i="8"/>
  <c r="J67" i="8"/>
  <c r="J83" i="8"/>
  <c r="J101" i="8"/>
  <c r="J23" i="8"/>
  <c r="J70" i="8"/>
  <c r="J87" i="8"/>
  <c r="J116" i="8"/>
  <c r="J24" i="8"/>
  <c r="J40" i="8"/>
  <c r="J55" i="8"/>
  <c r="J69" i="8"/>
  <c r="J86" i="8"/>
  <c r="J103" i="8"/>
  <c r="J135" i="8"/>
  <c r="J25" i="8"/>
  <c r="J136" i="8"/>
  <c r="I8" i="8"/>
  <c r="J26" i="8"/>
  <c r="J42" i="8"/>
  <c r="J71" i="8"/>
  <c r="J88" i="8"/>
  <c r="J105" i="8"/>
  <c r="J117" i="8"/>
  <c r="J137" i="8"/>
  <c r="J12" i="8"/>
  <c r="J27" i="8"/>
  <c r="J43" i="8"/>
  <c r="J72" i="8"/>
  <c r="J89" i="8"/>
  <c r="J106" i="8"/>
  <c r="J118" i="8"/>
  <c r="J13" i="8"/>
  <c r="J28" i="8"/>
  <c r="J57" i="8"/>
  <c r="J73" i="8"/>
  <c r="J90" i="8"/>
  <c r="J107" i="8"/>
  <c r="J119" i="8"/>
  <c r="J14" i="8"/>
  <c r="J29" i="8"/>
  <c r="J45" i="8"/>
  <c r="J58" i="8"/>
  <c r="J74" i="8"/>
  <c r="J91" i="8"/>
  <c r="J108" i="8"/>
  <c r="J120" i="8"/>
  <c r="J15" i="8"/>
  <c r="J30" i="8"/>
  <c r="J46" i="8"/>
  <c r="J59" i="8"/>
  <c r="J75" i="8"/>
  <c r="J93" i="8"/>
  <c r="J109" i="8"/>
  <c r="J121" i="8"/>
  <c r="J16" i="8"/>
  <c r="J31" i="8"/>
  <c r="J47" i="8"/>
  <c r="J60" i="8"/>
  <c r="J76" i="8"/>
  <c r="J94" i="8"/>
  <c r="J126" i="8"/>
  <c r="J17" i="8"/>
  <c r="J32" i="8"/>
  <c r="J48" i="8"/>
  <c r="J61" i="8"/>
  <c r="J77" i="8"/>
  <c r="J95" i="8"/>
  <c r="J127" i="8"/>
  <c r="J56" i="8"/>
  <c r="J50" i="8"/>
  <c r="J22" i="8"/>
  <c r="E35" i="4"/>
  <c r="F35" i="4"/>
  <c r="F69" i="4" s="1"/>
  <c r="G35" i="4"/>
  <c r="G69" i="4" s="1"/>
  <c r="D69" i="4"/>
  <c r="D72" i="4" s="1"/>
  <c r="D30" i="5" l="1"/>
  <c r="D40" i="5"/>
  <c r="C66" i="4" s="1"/>
  <c r="D39" i="5"/>
  <c r="C64" i="4" s="1"/>
  <c r="D37" i="5"/>
  <c r="E69" i="4"/>
  <c r="E72" i="4" s="1"/>
  <c r="F72" i="4" s="1"/>
  <c r="G72" i="4" s="1"/>
  <c r="J138" i="8"/>
  <c r="F27" i="4"/>
  <c r="F26" i="4" s="1"/>
  <c r="E27" i="4"/>
  <c r="E26" i="4" s="1"/>
  <c r="G27" i="4"/>
  <c r="G26" i="4" s="1"/>
  <c r="G10" i="6"/>
  <c r="D10" i="5"/>
  <c r="D18" i="5"/>
  <c r="D32" i="5"/>
  <c r="D23" i="5"/>
  <c r="D19" i="5"/>
  <c r="D33" i="5"/>
  <c r="D34" i="5"/>
  <c r="D35" i="5"/>
  <c r="D36" i="5"/>
  <c r="D28" i="5"/>
  <c r="D21" i="5"/>
  <c r="D22" i="5"/>
  <c r="D29" i="5"/>
  <c r="D31" i="5"/>
  <c r="D25" i="5"/>
  <c r="D26" i="5"/>
  <c r="D27" i="5"/>
  <c r="D15" i="5"/>
  <c r="D16" i="5"/>
  <c r="D17" i="5"/>
  <c r="D24" i="5"/>
  <c r="D20" i="5"/>
  <c r="D41" i="5" l="1"/>
  <c r="C18" i="4"/>
  <c r="C52" i="4"/>
  <c r="C16" i="4"/>
  <c r="C40" i="4"/>
  <c r="C36" i="4"/>
  <c r="C24" i="4"/>
  <c r="C22" i="4"/>
  <c r="G10" i="4"/>
  <c r="C48" i="4"/>
  <c r="C44" i="4"/>
  <c r="C30" i="4"/>
  <c r="C28" i="4"/>
  <c r="C62" i="4"/>
  <c r="C32" i="4"/>
  <c r="C56" i="4"/>
  <c r="C38" i="4"/>
  <c r="C50" i="4"/>
  <c r="C42" i="4"/>
  <c r="C26" i="4"/>
  <c r="C60" i="4"/>
  <c r="C58" i="4"/>
  <c r="C34" i="4"/>
  <c r="C20" i="4"/>
  <c r="C54" i="4"/>
  <c r="C46" i="4"/>
  <c r="C69" i="4" l="1"/>
  <c r="C72" i="4" s="1"/>
</calcChain>
</file>

<file path=xl/sharedStrings.xml><?xml version="1.0" encoding="utf-8"?>
<sst xmlns="http://schemas.openxmlformats.org/spreadsheetml/2006/main" count="767" uniqueCount="357">
  <si>
    <t xml:space="preserve">OBRA: </t>
  </si>
  <si>
    <t xml:space="preserve">Tipo de Intervenção: </t>
  </si>
  <si>
    <t>Endereço :</t>
  </si>
  <si>
    <t>Investimento:</t>
  </si>
  <si>
    <t>TAB.  REF.:</t>
  </si>
  <si>
    <t>Item</t>
  </si>
  <si>
    <t>Código</t>
  </si>
  <si>
    <t>Ref.</t>
  </si>
  <si>
    <t>Descrição dos Serviços</t>
  </si>
  <si>
    <t>Un.</t>
  </si>
  <si>
    <t>Qtd.</t>
  </si>
  <si>
    <t xml:space="preserve">% </t>
  </si>
  <si>
    <t>Descrição</t>
  </si>
  <si>
    <t>M3</t>
  </si>
  <si>
    <t>ITEM</t>
  </si>
  <si>
    <t>DESCRIÇÃO DOS SERVIÇOS</t>
  </si>
  <si>
    <t xml:space="preserve">TOTAL  GERAL </t>
  </si>
  <si>
    <t>Peso</t>
  </si>
  <si>
    <t>Valor do Serviço</t>
  </si>
  <si>
    <t>%</t>
  </si>
  <si>
    <t>R$</t>
  </si>
  <si>
    <t>Sub-Total</t>
  </si>
  <si>
    <t>Total Geral</t>
  </si>
  <si>
    <t>M2</t>
  </si>
  <si>
    <t>Foi considerado arredondamento de duas casas decimais para Quantidade; Custo Unitário; BDI; Custo Total. Para os cálculos utilizamos arredondamento de duas casas decimais após a vírgula. As empresas Proponentes devem seguir a mesma regra para o preenchimento da planilha.</t>
  </si>
  <si>
    <t>l</t>
  </si>
  <si>
    <t>SINAPI</t>
  </si>
  <si>
    <t>BDI:</t>
  </si>
  <si>
    <t>Custo un. S/ BDI</t>
  </si>
  <si>
    <t>Custo Total S/ BDI</t>
  </si>
  <si>
    <t>VALOR TOTAL S/BDI</t>
  </si>
  <si>
    <t>M</t>
  </si>
  <si>
    <t>OBRA:</t>
  </si>
  <si>
    <t>SICRO</t>
  </si>
  <si>
    <t>95995</t>
  </si>
  <si>
    <t>SINALIZAÇÃO HORIZONTAL</t>
  </si>
  <si>
    <t>SINALIZAÇÃO VERTICAL</t>
  </si>
  <si>
    <t>m³</t>
  </si>
  <si>
    <t>EXECUÇÃO DE PAVIMENTO COM APLICAÇÃO DE CONCRETO ASFÁLTICO, CAMADA DE ROLAMENTO - EXCLUSIVE CARGA E TRANSPORTE. AF_11/2019</t>
  </si>
  <si>
    <t>EXECUÇÃO DE PASSEIO (CALÇADA) OU PISO DE CONCRETO COM CONCRETO MOLDADO IN LOCO, USINADO C20, ACABAMENTO CONVENCIONAL, NÃO ARMADO. AF_08/2022</t>
  </si>
  <si>
    <t>PINTURA DE FAIXA DE PEDESTRE OU ZEBRADA TINTA RETRORREFLETIVA A BASE DE RESINA ACRÍLICA COM MICROESFERAS DE VIDRO, E = 30 CM, APLICAÇÃO MANUAL. AF_05/2021</t>
  </si>
  <si>
    <t>un</t>
  </si>
  <si>
    <t>Suporte metálico galvanizado para placa de regulamentação - R1 - lado de 0,497 m - fornecimento e implantação</t>
  </si>
  <si>
    <t>Placa de regulamentação em fibra, R1 lado 0,497 m - película retrorrefletiva tipo III + SI - fornecimento e implantação</t>
  </si>
  <si>
    <t>95876</t>
  </si>
  <si>
    <t>TRANSPORTE COM CAMINHÃO BASCULANTE DE 14 M³, EM VIA URBANA PAVIMENTADA, DMT ATÉ 30 KM (UNIDADE: M3XKM). AF_07/2020</t>
  </si>
  <si>
    <t>M3XKM</t>
  </si>
  <si>
    <t xml:space="preserve">TAB.  REF.: </t>
  </si>
  <si>
    <t>DEMONSTRATIVO DE COMPOSIÇÃO</t>
  </si>
  <si>
    <t>Composição 1</t>
  </si>
  <si>
    <t>ADMINISTRAÇÃO LOCAL</t>
  </si>
  <si>
    <t>Referência</t>
  </si>
  <si>
    <t>Unid.</t>
  </si>
  <si>
    <t>Quant.</t>
  </si>
  <si>
    <t>Valor unit.</t>
  </si>
  <si>
    <t>Valor Total</t>
  </si>
  <si>
    <t>ENGENHEIRO CIVIL DE OBRA PLENO COM ENCARGOS COMPLEMENTARES</t>
  </si>
  <si>
    <t>MES</t>
  </si>
  <si>
    <t>94295</t>
  </si>
  <si>
    <t>MESTRE DE OBRAS COM ENCARGOS COMPLEMENTARES</t>
  </si>
  <si>
    <t>93563</t>
  </si>
  <si>
    <t>ALMOXARIFE COM ENCARGOS COMPLEMENTARES</t>
  </si>
  <si>
    <t>90781</t>
  </si>
  <si>
    <t>TOPOGRAFO COM ENCARGOS COMPLEMENTARES</t>
  </si>
  <si>
    <t>H</t>
  </si>
  <si>
    <t>88253</t>
  </si>
  <si>
    <t>AUXILIAR DE TOPÓGRAFO COM ENCARGOS COMPLEMENTARES</t>
  </si>
  <si>
    <t>Total para a Composição</t>
  </si>
  <si>
    <t>Composição 2</t>
  </si>
  <si>
    <t>UNMES</t>
  </si>
  <si>
    <t>Composição 3</t>
  </si>
  <si>
    <t>KG</t>
  </si>
  <si>
    <t>SERVENTE COM ENCARGOS COMPLEMENTARES</t>
  </si>
  <si>
    <t>Composição 4</t>
  </si>
  <si>
    <t>PROJETO EXECUTIVO (PRANCHA A1)</t>
  </si>
  <si>
    <t>Composição 5</t>
  </si>
  <si>
    <t>EXECUÇÃO DE IMPRIMAÇÃO COM ASFALTO DILUÍDO CM-30</t>
  </si>
  <si>
    <t>CHP</t>
  </si>
  <si>
    <t>TRATOR DE PNEUS, POTÊNCIA 85 CV, TRAÇÃO 4X4, PESO COM LASTRO DE 4.675 KG - CHP DIURNO. AF_06/2014</t>
  </si>
  <si>
    <t>VASSOURA MECÂNICA REBOCÁVEL COM ESCOVA CILÍNDRICA, LARGURA ÚTIL DE VARRIMENTO DE 2,44 M - CHP DIURNO. AF_06/2014</t>
  </si>
  <si>
    <t>VASSOURA MECÂNICA REBOCÁVEL COM ESCOVA CILÍNDRICA, LARGURA ÚTIL DE VARRIMENTO DE 2,44 M - CHI DIURNO. AF_06/2014</t>
  </si>
  <si>
    <t>CHI</t>
  </si>
  <si>
    <t>TRATOR DE PNEUS, POTÊNCIA 85 CV, TRAÇÃO 4X4, PESO COM LASTRO DE 4.675 KG - CHI DIURNO. AF_06/2014</t>
  </si>
  <si>
    <t>1</t>
  </si>
  <si>
    <t>EXECUÇÃO DE PINTURA DE LIGAÇÃO COM EMULSÃO ASFÁLTICA RR-2C</t>
  </si>
  <si>
    <t>83362</t>
  </si>
  <si>
    <t>89035</t>
  </si>
  <si>
    <t>5839</t>
  </si>
  <si>
    <t>89036</t>
  </si>
  <si>
    <t>5841</t>
  </si>
  <si>
    <t>91486</t>
  </si>
  <si>
    <t>88316</t>
  </si>
  <si>
    <t>2</t>
  </si>
  <si>
    <t>5914622</t>
  </si>
  <si>
    <t>Transporte de material betuminoso com caminhão tanque distribuidor - rodovia pavimentada</t>
  </si>
  <si>
    <t>tkm</t>
  </si>
  <si>
    <t>100987</t>
  </si>
  <si>
    <t>CARGA DE MISTURA ASFÁLTICA EM CAMINHÃO BASCULANTE 14 M³ (UNIDADE: M3). AF_07/2020</t>
  </si>
  <si>
    <t>CARGA, MANOBRA E DESCARGA DE SOLOS E MATERIAIS GRANULARES EM CAMINHÃO BASCULANTE 14 M³ - CARGA COM PÁ CARREGADEIRA (CAÇAMBA DE 1,7 A 2,8 M³ / 128 HP) E DESCARGA LIVRE (UNIDADE: M3). AF_07/2020</t>
  </si>
  <si>
    <t>SERVIÇOS PRELIMINARES</t>
  </si>
  <si>
    <t>COMPOSIÇÃO</t>
  </si>
  <si>
    <t>COMPOSIÇÃO 1</t>
  </si>
  <si>
    <t>INSTALAÇÕES PROVISÓRIAS</t>
  </si>
  <si>
    <t>COMPOSIÇÃO 2</t>
  </si>
  <si>
    <t>FORNECIMENTO E INSTALAÇÃO DE PLACA DE OBRA COM CHAPA GALVANIZADA E ESTRUTURA DE MADEIRA. AF_03/2022_PS</t>
  </si>
  <si>
    <t>PROJETO EXECUTIVO</t>
  </si>
  <si>
    <t>CONTROLE TÉCNOLÓGICO</t>
  </si>
  <si>
    <t>COMPOSIÇÃO 4</t>
  </si>
  <si>
    <t>LIMPEZA DE VEGETAÇÃO E MOVIMENTAÇÃO DE TERRA</t>
  </si>
  <si>
    <t>m²</t>
  </si>
  <si>
    <t>101147</t>
  </si>
  <si>
    <t>ESCAVAÇÃO HORIZONTAL, INCLUINDO CARGA, DESCARGA E TRANSPORTE EM SOLO DE 1A CATEGORIA COM TRATOR DE ESTEIRAS (347HP/LÂMINA: 8,70M3) E CAMINHÃO BASCULANTE DE 14M3, DMT ATÉ 200M. AF_07/2020</t>
  </si>
  <si>
    <t>CDHU</t>
  </si>
  <si>
    <t>05.09.007</t>
  </si>
  <si>
    <t>Taxa de destinação de resíduo sólido em aterro, tipo solo/terra</t>
  </si>
  <si>
    <t>GUIAS, SARJETAS E SARJETÕES</t>
  </si>
  <si>
    <t>94969</t>
  </si>
  <si>
    <t>CONCRETO FCK = 15MPA, TRAÇO 1:3,4:3,5 (EM MASSA SECA DE CIMENTO/ AREIA MÉDIA/ BRITA 1) - PREPARO MECÂNICO COM BETONEIRA 600 L. AF_05/2021</t>
  </si>
  <si>
    <t>100322</t>
  </si>
  <si>
    <t>94294</t>
  </si>
  <si>
    <t>PAVIMENTAÇÃO</t>
  </si>
  <si>
    <t>ESTRUTURA DO PAVIMENTO FLEXÍVEL</t>
  </si>
  <si>
    <t>COMPOSIÇÃO 5</t>
  </si>
  <si>
    <t>4011212</t>
  </si>
  <si>
    <t>Varredura da superfície para execução de revestimento asfáltico</t>
  </si>
  <si>
    <t>4011211</t>
  </si>
  <si>
    <t>Reforço do subleito com material de jazida</t>
  </si>
  <si>
    <t>95996</t>
  </si>
  <si>
    <t>EXECUÇÃO DE PAVIMENTO COM APLICAÇÃO DE CONCRETO ASFÁLTICO, CAMADA DE BINDER - EXCLUSIVE CARGA E TRANSPORTE. AF_11/2019</t>
  </si>
  <si>
    <t>PASSEIO</t>
  </si>
  <si>
    <t>REGULARIZAÇÃO E COMPACTAÇÃO DE SUBLEITO DE SOLO  PREDOMINANTEMENTE ARGILOSO. AF_11/2019</t>
  </si>
  <si>
    <t>DRENAGEM</t>
  </si>
  <si>
    <t>MOVIMENTO DE TERRA</t>
  </si>
  <si>
    <t>101584</t>
  </si>
  <si>
    <t>ESCORAMENTO DE VALA, TIPO CONTÍNUO, COM PROFUNDIDADE DE 1,5 M A 3,0 M, LARGURA MENOR QUE 1,5 M. AF_08/2020</t>
  </si>
  <si>
    <t>90108</t>
  </si>
  <si>
    <t>ESCAVAÇÃO MECANIZADA DE VALA COM PROFUNDIDADE MAIOR QUE 1,5 M ATÉ 3,0 M (MÉDIA MONTANTE E JUSANTE/UMA COMPOSIÇÃO POR TRECHO), RETROESCAV (0,26 M3), LARGURA DE 0,8 M A 1,5 M, EM SOLO DE 1A CATEGORIA, LOCAIS COM BAIXO NÍVEL DE INTERFERÊNCIA. AF_02/2021</t>
  </si>
  <si>
    <t>93379</t>
  </si>
  <si>
    <t>TUBULAÇÃO</t>
  </si>
  <si>
    <t>101621</t>
  </si>
  <si>
    <t>PREPARO DE FUNDO DE VALA COM LARGURA MAIOR OU IGUAL A 1,5 M E MENOR QUE 2,5 M, COM CAMADA DE BRITA, LANÇAMENTO MANUAL. AF_08/2020</t>
  </si>
  <si>
    <t>92212</t>
  </si>
  <si>
    <t>BOCA DE LOBO E POÇO DE VISITA</t>
  </si>
  <si>
    <t>99244</t>
  </si>
  <si>
    <t>BASE PARA POÇO DE VISITA RETANGULAR PARA DRENAGEM, EM ALVENARIA COM BLOCOS DE CONCRETO, DIMENSÕES INTERNAS = 1,5X2 M, PROFUNDIDADE = 1,40 M, EXCLUINDO TAMPÃO. AF_12/2020_PA</t>
  </si>
  <si>
    <t>UN</t>
  </si>
  <si>
    <t>99319</t>
  </si>
  <si>
    <t>CHAMINÉ CIRCULAR PARA POÇO DE VISITA PARA DRENAGEM, EM ALVENARIA COM TIJOLOS CERÂMICOS MACIÇOS, DIÂMETRO INTERNO = 0,6 M. AF_12/2020</t>
  </si>
  <si>
    <t>98114</t>
  </si>
  <si>
    <t>TAMPA CIRCULAR PARA ESGOTO E DRENAGEM, EM FERRO FUNDIDO, DIÂMETRO INTERNO = 0,6 M. AF_12/2020</t>
  </si>
  <si>
    <t>97957</t>
  </si>
  <si>
    <t>CAIXA PARA BOCA DE LOBO DUPLA RETANGULAR, EM ALVENARIA COM BLOCOS DE CONCRETO, DIMENSÕES INTERNAS: 0,6X2,2X1,2 M. AF_12/2020</t>
  </si>
  <si>
    <t>01.01.01</t>
  </si>
  <si>
    <t>01.01</t>
  </si>
  <si>
    <t>01.02</t>
  </si>
  <si>
    <t>01.02.01</t>
  </si>
  <si>
    <t>01.03.01</t>
  </si>
  <si>
    <t>01.02.02</t>
  </si>
  <si>
    <t>01.03</t>
  </si>
  <si>
    <t>02.01</t>
  </si>
  <si>
    <t>02.01.01</t>
  </si>
  <si>
    <t>03.01</t>
  </si>
  <si>
    <t>Tipo de Intervenção: Pavimentação Asfáltica</t>
  </si>
  <si>
    <t>102509</t>
  </si>
  <si>
    <t>ESPARGIDOR DE ASFALTO PRESSURIZADO, TANQUE 6 M3 COM ISOLAÇÃO TÉRMICA, AQUECIDO COM 2 MAÇARICOS, COM BARRA ESPARGIDORA 3,60 M, MONTADO SOBRE CAMINHÃO  TOCO, PBT 14.300 KG, POTÊNCIA 185 CV - CHP DIURNO. AF_05/2023</t>
  </si>
  <si>
    <t>ESPARGIDOR DE ASFALTO PRESSURIZADO, TANQUE 6 M3 COM ISOLAÇÃO TÉRMICA, AQUECIDO COM 2 MAÇARICOS, COM BARRA ESPARGIDORA 3,60 M, MONTADO SOBRE CAMINHÃO  TOCO, PBT 14.300 KG, POTÊNCIA 185 CV - CHI DIURNO. AF_05/2023</t>
  </si>
  <si>
    <t>COTAÇÃO</t>
  </si>
  <si>
    <t>EMULSÃO ASFÁLTICA RR-2C COM ICMS 18%</t>
  </si>
  <si>
    <t>Pavimentação Asfáltica</t>
  </si>
  <si>
    <t>Estrada do Itaqui - Jardim Nova Itapevi</t>
  </si>
  <si>
    <t>102512</t>
  </si>
  <si>
    <t>PINTURA DE EIXO VIÁRIO SOBRE ASFALTO COM TINTA RETRORREFLETIVA A BASE DE RESINA ACRÍLICA COM MICROESFERAS DE VIDRO, APLICAÇÃO MECÂNICA COM DEMARCADORA AUTOPROPELIDA. AF_05/2021</t>
  </si>
  <si>
    <t>FRESAGEM</t>
  </si>
  <si>
    <t>T</t>
  </si>
  <si>
    <t>96001</t>
  </si>
  <si>
    <t>FRESAGEM DE PAVIMENTO ASFÁLTICO (PROFUNDIDADE ATÉ 5,0 CM) - EXCLUSIVE TRANSPORTE. AF_11/2019</t>
  </si>
  <si>
    <t>02.01.02</t>
  </si>
  <si>
    <t>02.02</t>
  </si>
  <si>
    <t>RECAPEAMENTO</t>
  </si>
  <si>
    <t>02.02.01</t>
  </si>
  <si>
    <t>02.02.02</t>
  </si>
  <si>
    <t>02.02.03</t>
  </si>
  <si>
    <t>02.02.04</t>
  </si>
  <si>
    <t>02.03</t>
  </si>
  <si>
    <t>02.03.01</t>
  </si>
  <si>
    <t>02.03.02</t>
  </si>
  <si>
    <t>02.03.03</t>
  </si>
  <si>
    <t>02.03.04</t>
  </si>
  <si>
    <t>02.03.05</t>
  </si>
  <si>
    <t>02.03.06</t>
  </si>
  <si>
    <t>02.03.07</t>
  </si>
  <si>
    <t>05.09.006</t>
  </si>
  <si>
    <t>Taxa de destinação de resíduo sólido em aterro, tipo inerte</t>
  </si>
  <si>
    <t>02.04</t>
  </si>
  <si>
    <t>02.04.01</t>
  </si>
  <si>
    <t>02.04.02</t>
  </si>
  <si>
    <t>02.04.03</t>
  </si>
  <si>
    <t>02.05</t>
  </si>
  <si>
    <t>02.05.01</t>
  </si>
  <si>
    <t>5213863</t>
  </si>
  <si>
    <t>Suporte metálico galvanizado para placa de advertência ou regulamentação - lado ou diâmetro de 0,60 m - fornecimento e implantação</t>
  </si>
  <si>
    <t>02.05.02</t>
  </si>
  <si>
    <t>5213858</t>
  </si>
  <si>
    <t>02.05.03</t>
  </si>
  <si>
    <t>5213468</t>
  </si>
  <si>
    <t>Placa de advertência em fibra, lado de 0,60 m - película retrorrefletiva tipo I + SI - fornecimento e implantação</t>
  </si>
  <si>
    <t>02.05.04</t>
  </si>
  <si>
    <t>5213459</t>
  </si>
  <si>
    <t>02.05.05</t>
  </si>
  <si>
    <t>02.06</t>
  </si>
  <si>
    <t>02.07</t>
  </si>
  <si>
    <t>02.08</t>
  </si>
  <si>
    <t>02.09</t>
  </si>
  <si>
    <t>02.06.01</t>
  </si>
  <si>
    <t>02.07.01</t>
  </si>
  <si>
    <t>02.06.02</t>
  </si>
  <si>
    <t>02.07.02</t>
  </si>
  <si>
    <t>03.02</t>
  </si>
  <si>
    <t>03.03</t>
  </si>
  <si>
    <t>03.04</t>
  </si>
  <si>
    <t>03.05</t>
  </si>
  <si>
    <t>03.06</t>
  </si>
  <si>
    <t>01.04</t>
  </si>
  <si>
    <t>01.04.01</t>
  </si>
  <si>
    <t>02.01.03</t>
  </si>
  <si>
    <t>02.01.04</t>
  </si>
  <si>
    <t>02.01.05</t>
  </si>
  <si>
    <t>02.01.06</t>
  </si>
  <si>
    <t>02.01.07</t>
  </si>
  <si>
    <t>02.02.05</t>
  </si>
  <si>
    <t>02.04.04</t>
  </si>
  <si>
    <t>02.04.05</t>
  </si>
  <si>
    <t>02.08.01</t>
  </si>
  <si>
    <t>02.08.02</t>
  </si>
  <si>
    <t>02.08.03</t>
  </si>
  <si>
    <t>02.09.01</t>
  </si>
  <si>
    <t>02.09.02</t>
  </si>
  <si>
    <t>104796</t>
  </si>
  <si>
    <t>104658</t>
  </si>
  <si>
    <t>PLACA ESMALTADA PARA IDENTIFICAÇÃO DE NOME DE RUA, DIMENSÕES 45X20CM</t>
  </si>
  <si>
    <t>SINAPI-I</t>
  </si>
  <si>
    <t xml:space="preserve">PLACA DE ACO ESMALTADA PARA  IDENTIFICACAO DE RUA, *45 CM X 20* CM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</si>
  <si>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BUCHA DE NYLON SEM ABA S6, COM PARAFUSO DE 4,20 X 40 MM EM ACO ZINCADO COM ROSCA SOBERBA, CABECA CHATA E FENDA PHILLIPS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</si>
  <si>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UN    </t>
  </si>
  <si>
    <t>03.01.01</t>
  </si>
  <si>
    <t>03.02.01</t>
  </si>
  <si>
    <t>03.01.02</t>
  </si>
  <si>
    <t>03.02.02</t>
  </si>
  <si>
    <t>03.02.03</t>
  </si>
  <si>
    <t>03.02.04</t>
  </si>
  <si>
    <t>03.03.01</t>
  </si>
  <si>
    <t>03.03.02</t>
  </si>
  <si>
    <t>03.03.03</t>
  </si>
  <si>
    <t>03.03.04</t>
  </si>
  <si>
    <t>03.03.05</t>
  </si>
  <si>
    <t>03.04.01</t>
  </si>
  <si>
    <t>03.04.02</t>
  </si>
  <si>
    <t>03.04.03</t>
  </si>
  <si>
    <t>03.04.04</t>
  </si>
  <si>
    <t>03.05.01</t>
  </si>
  <si>
    <t>03.06.01</t>
  </si>
  <si>
    <t>EXECUÇÃO DE PAVIMENTAÇÃO, RECAPEAMENTO ASFÁLTICO E DRENAGEM NA ESTRADA DO ITAQUI</t>
  </si>
  <si>
    <t>02.03.08</t>
  </si>
  <si>
    <t>02.03.09</t>
  </si>
  <si>
    <t>02.03.10</t>
  </si>
  <si>
    <t>02.03.11</t>
  </si>
  <si>
    <t>02.03.12</t>
  </si>
  <si>
    <t>02.07.03</t>
  </si>
  <si>
    <t>02.07.04</t>
  </si>
  <si>
    <t>Custo un. C/ BDI</t>
  </si>
  <si>
    <t>TOTAL GERAL C/BDI</t>
  </si>
  <si>
    <t>SIURB INFRA</t>
  </si>
  <si>
    <t>LEVANTAMENTO OU REBAIXAMENTO DE TAMPÃO DE POÇO DE VISITA</t>
  </si>
  <si>
    <t>03.07</t>
  </si>
  <si>
    <t>03.07.01</t>
  </si>
  <si>
    <t>02.01.180</t>
  </si>
  <si>
    <t>Banheiro químico modelo Standard, com manutenção conforme exigências da CETESB</t>
  </si>
  <si>
    <t>CANTEIRO DE OBRA</t>
  </si>
  <si>
    <t>94293</t>
  </si>
  <si>
    <t>100984</t>
  </si>
  <si>
    <t>CARGA, MANOBRA E DESCARGA DE ENTULHO EM CAMINHÃO BASCULANTE 18 M³ - CARGA COM ESCAVADEIRA HIDRÁULICA  (CAÇAMBA DE 0,80 M³ / 111 HP) E DESCARGA LIVRE (UNIDADE: M3). AF_07/2020</t>
  </si>
  <si>
    <t>95877</t>
  </si>
  <si>
    <t>TRANSPORTE COM CAMINHÃO BASCULANTE DE 18 M³, EM VIA URBANA PAVIMENTADA, DMT ATÉ 30 KM (UNIDADE: M3XKM). AF_07/2020</t>
  </si>
  <si>
    <t>100976</t>
  </si>
  <si>
    <t>CARGA, MANOBRA E DESCARGA DE SOLOS E MATERIAIS GRANULARES EM CAMINHÃO BASCULANTE 18 M³ - CARGA COM PÁ CARREGADEIRA (CAÇAMBA DE 1,7 A 2,8 M³ / 128 HP) E DESCARGA LIVRE (UNIDADE: M3). AF_07/2020</t>
  </si>
  <si>
    <t>100988</t>
  </si>
  <si>
    <t>CARGA DE MISTURA ASFÁLTICA EM CAMINHÃO BASCULANTE 18 M³ (UNIDADE: M3). AF_07/2020</t>
  </si>
  <si>
    <t>02.04.06</t>
  </si>
  <si>
    <t>02.05.06</t>
  </si>
  <si>
    <t>02.09.03</t>
  </si>
  <si>
    <t>94273</t>
  </si>
  <si>
    <t>ASSENTAMENTO DE GUIA (MEIO-FIO) EM TRECHO RETO, CONFECCIONADA EM CONCRETO PRÉ-FABRICADO, DIMENSÕES 100X15X13X30 CM (COMPRIMENTO X BASE INFERIOR X BASE SUPERIOR X ALTURA). AF_01/2024</t>
  </si>
  <si>
    <t>90778</t>
  </si>
  <si>
    <t>94281</t>
  </si>
  <si>
    <t>03.08</t>
  </si>
  <si>
    <t>03.09</t>
  </si>
  <si>
    <t>DEMOLIÇÃO DE PAVIMENTO</t>
  </si>
  <si>
    <t>97636</t>
  </si>
  <si>
    <t>DEMOLIÇÃO PARCIAL DE PAVIMENTO ASFÁLTICO, DE FORMA MECANIZADA, SEM REAPROVEITAMENTO. AF_09/2023</t>
  </si>
  <si>
    <t>03.02.05</t>
  </si>
  <si>
    <t>03.02.06</t>
  </si>
  <si>
    <t>03.02.07</t>
  </si>
  <si>
    <t>03.03.06</t>
  </si>
  <si>
    <t>03.03.07</t>
  </si>
  <si>
    <t>03.03.08</t>
  </si>
  <si>
    <t>03.03.09</t>
  </si>
  <si>
    <t>03.03.10</t>
  </si>
  <si>
    <t>03.03.11</t>
  </si>
  <si>
    <t>03.03.12</t>
  </si>
  <si>
    <t>03.05.02</t>
  </si>
  <si>
    <t>03.05.03</t>
  </si>
  <si>
    <t>03.05.04</t>
  </si>
  <si>
    <t>03.08.01</t>
  </si>
  <si>
    <t>96396</t>
  </si>
  <si>
    <t>EXECUÇÃO E COMPACTAÇÃO DE BASE E OU SUB BASE PARA PAVIMENTAÇÃO DE BRITA GRADUADA SIMPLES - EXCLUSIVE CARGA E TRANSPORTE. AF_11/2019</t>
  </si>
  <si>
    <t>Unidade</t>
  </si>
  <si>
    <t>ENS.</t>
  </si>
  <si>
    <t>103689</t>
  </si>
  <si>
    <t>3053018</t>
  </si>
  <si>
    <t>98525</t>
  </si>
  <si>
    <t>LIMPEZA MECANIZADA DE CAMADA VEGETAL, VEGETAÇÃO E PEQUENAS ÁRVORES (DIÂMETRO DE TRONCO MENOR QUE 0,20 M), COM TRATOR DE ESTEIRAS. AF_03/2024</t>
  </si>
  <si>
    <t>100576</t>
  </si>
  <si>
    <t>LASTRO COM MATERIAL GRANULAR (PEDRA BRITADA N.3), APLICADO EM PISOS OU LAJES SOBRE SOLO, ESPESSURA DE *10 CM*. AF_01/2024</t>
  </si>
  <si>
    <t>EXECUÇÃO DE ESCORAS DE CONCRETO PARA CONTENÇÃO DE GUIAS PRÉ-FABRICADAS. AF_01/2024</t>
  </si>
  <si>
    <t>EXECUÇÃO DE SARJETA DE CONCRETO USINADO, MOLDADA  IN LOCO  EM TRECHO RETO, 30 CM BASE X 15 CM ALTURA. AF_01/2024</t>
  </si>
  <si>
    <t>EXECUÇÃO DE SARJETÃO DE CONCRETO USINADO, MOLDADA  IN LOCO  EM TRECHO RETO, 100 CM BASE X 20 CM ALTURA. AF_01/2024</t>
  </si>
  <si>
    <t>LASTRO COM MATERIAL GRANULAR, APLICADO EM PISOS OU LAJES SOBRE SOLO, ESPESSURA DE *5 CM*. AF_01/2024</t>
  </si>
  <si>
    <t>REATERRO MECANIZADO DE VALA COM RETROESCAVADEIRA (CAPACIDADE DA CAÇAMBA   DA RETRO: 0,26 M³/POTÊNCIA: 88 HP), LARGURA 0,8 A 1,5 M, PROFUNDIDADE ATÉ 1,5 M, COM SOLO (SEM SUBSTITUIÇÃO) DE 1ª CATEGORIA, COM COMPACTADOR DE SOLOS DE PERCUSSÃO AF_08/2023</t>
  </si>
  <si>
    <t>TUBO DE CONCRETO PARA REDES COLETORAS DE ÁGUAS PLUVIAIS, DIÂMETRO DE 600 MM, JUNTA RÍGIDA, INSTALADO EM LOCAL COM BAIXO NÍVEL DE INTERFERÊNCIAS - FORNECIMENTO E ASSENTAMENTO. AF_03/2024</t>
  </si>
  <si>
    <t>PISO PODOTÁTIL DE ALERTA OU DIRECIONAL, DE CONCRETO, ASSENTADO SOBRE ARGAMASSA. AF_03/2024</t>
  </si>
  <si>
    <t>6021000</t>
  </si>
  <si>
    <t>02.02.150</t>
  </si>
  <si>
    <t>Locação de container tipo depósito - área mínima de 13,80 m²</t>
  </si>
  <si>
    <t>COMPOSIÇÃO 3</t>
  </si>
  <si>
    <t>ENSAIOS DE LABORATÓRIO - DOSAGEM MARSHALL, GRANULOMETRIA, TEOR DE ASFALTO, ESTABILIDADE E FLUÊNCIA</t>
  </si>
  <si>
    <t>2006021</t>
  </si>
  <si>
    <t>GUIAS E SARJETAS</t>
  </si>
  <si>
    <t>DEMOLIÇÃO DE GUIAS E SARJETAS</t>
  </si>
  <si>
    <t>DEMOLIÇÃO DE GUIAS, SARJETAS OU SARJETÕES, DE FORMA MECANIZADA, SEM REAPROVEITAMENTO. AF_09/2023</t>
  </si>
  <si>
    <t>03.06.02</t>
  </si>
  <si>
    <t>03.06.03</t>
  </si>
  <si>
    <t>03.06.04</t>
  </si>
  <si>
    <t>03.06.05</t>
  </si>
  <si>
    <t>03.06.06</t>
  </si>
  <si>
    <t>03.09.01</t>
  </si>
  <si>
    <t>03.09.02</t>
  </si>
  <si>
    <t>03.09.03</t>
  </si>
  <si>
    <t>03.07.02</t>
  </si>
  <si>
    <t>03.07.03</t>
  </si>
  <si>
    <t>03.10</t>
  </si>
  <si>
    <t>03.10.01</t>
  </si>
  <si>
    <t>03.10.02</t>
  </si>
  <si>
    <t>03.10.03</t>
  </si>
  <si>
    <t>03.10.04</t>
  </si>
  <si>
    <t>03.10.05</t>
  </si>
  <si>
    <t>REGULARIZAÇÃO E COMPACTAÇÃO DE SUBLEITO DE SOLO PREDOMINANTEMENTE ARGILOSO, PARA OBRAS DE CONSTRUÇÃO DE PAVIMENTOS. AF_09/2024</t>
  </si>
  <si>
    <t>SINAPI 06/25 | SICRO 04/2025 | CDHU 198 | SIURB 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</si>
</sst>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000"/>
    <numFmt numFmtId="165" formatCode="_(&quot;R$ &quot;* #,##0.00_);_(&quot;R$ &quot;* \(#,##0.00\);_(&quot;R$ &quot;* \-??_);_(@_)"/>
    <numFmt numFmtId="166" formatCode="&quot;R$&quot;\ #,##0.00"/>
    <numFmt numFmtId="167" formatCode="00"/>
    <numFmt numFmtId="168" formatCode="&quot;MÊS&quot;\ ##"/>
    <numFmt numFmtId="169" formatCode="_-* #,##0.00_-;\-* #,##0.00_-;_-* &quot;-&quot;??_-;_-@"/>
    <numFmt numFmtId="170" formatCode="_(* #,##0.00_);_(* \(#,##0.00\);_(* &quot;-&quot;??_);_(@_)"/>
    <numFmt numFmtId="171" formatCode="##,##0.00\ &quot;m2&quot;"/>
    <numFmt numFmtId="172" formatCode="&quot;R$ &quot;#,##0.00\ &quot;/ m2&quot;"/>
    <numFmt numFmtId="173" formatCode="&quot;R$ &quot;\ #,##0.00\ &quot;/&quot;\ &quot;m2&quot;"/>
    <numFmt numFmtId="174" formatCode="&quot; R$ &quot;#,##0.00\ &quot;/ m2&quot;"/>
    <numFmt numFmtId="175" formatCode="&quot; R$ &quot;* #,##0.00\ &quot;/ m2&quot;"/>
  </numFmts>
  <fonts count="63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b/>
      <sz val="14"/>
      <color theme="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b/>
      <sz val="11"/>
      <color theme="0"/>
      <name val="Arial"/>
      <family val="2"/>
    </font>
    <font>
      <sz val="14"/>
      <color theme="1"/>
      <name val="Arial"/>
      <family val="2"/>
    </font>
    <font>
      <b/>
      <sz val="12"/>
      <color theme="0"/>
      <name val="Arial"/>
      <family val="2"/>
    </font>
    <font>
      <sz val="15"/>
      <color theme="1"/>
      <name val="Arial"/>
      <family val="2"/>
    </font>
    <font>
      <b/>
      <sz val="15"/>
      <color theme="0"/>
      <name val="Arial"/>
      <family val="2"/>
    </font>
    <font>
      <sz val="10"/>
      <color rgb="FF000000"/>
      <name val="Times New Roman"/>
      <family val="1"/>
    </font>
    <font>
      <b/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  <scheme val="minor"/>
    </font>
    <font>
      <sz val="9"/>
      <color theme="1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b/>
      <sz val="24"/>
      <name val="Arial"/>
      <family val="2"/>
    </font>
    <font>
      <b/>
      <shadow/>
      <sz val="14"/>
      <name val="Arial"/>
      <family val="2"/>
    </font>
    <font>
      <shadow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color rgb="FF000000"/>
      <name val="Arial"/>
      <family val="2"/>
    </font>
    <font>
      <b/>
      <sz val="16"/>
      <name val="Arial"/>
      <family val="2"/>
    </font>
    <font>
      <sz val="16"/>
      <color rgb="FF000000"/>
      <name val="Arial"/>
      <family val="2"/>
    </font>
    <font>
      <b/>
      <sz val="14"/>
      <color theme="2"/>
      <name val="Arial"/>
      <family val="2"/>
    </font>
    <font>
      <sz val="14"/>
      <name val="Arial"/>
      <family val="2"/>
    </font>
    <font>
      <shadow/>
      <sz val="16"/>
      <name val="Arial"/>
      <family val="2"/>
    </font>
    <font>
      <sz val="16"/>
      <name val="Arial"/>
      <family val="2"/>
    </font>
    <font>
      <b/>
      <sz val="18"/>
      <color theme="0"/>
      <name val="Arial"/>
      <family val="2"/>
    </font>
    <font>
      <sz val="18"/>
      <name val="Arial"/>
      <family val="2"/>
    </font>
    <font>
      <b/>
      <sz val="18"/>
      <color theme="1"/>
      <name val="Arial"/>
      <family val="2"/>
    </font>
    <font>
      <b/>
      <sz val="22"/>
      <name val="Arial"/>
      <family val="2"/>
    </font>
    <font>
      <sz val="12"/>
      <color rgb="FF000000"/>
      <name val="Arial"/>
      <family val="2"/>
    </font>
    <font>
      <b/>
      <sz val="11.5"/>
      <name val="Arial"/>
      <family val="2"/>
    </font>
    <font>
      <b/>
      <sz val="36"/>
      <name val="Arial"/>
      <family val="2"/>
    </font>
    <font>
      <b/>
      <shadow/>
      <sz val="22"/>
      <name val="Arial"/>
      <family val="2"/>
    </font>
    <font>
      <sz val="10"/>
      <color rgb="FF000000"/>
      <name val="Arial"/>
      <family val="2"/>
    </font>
    <font>
      <b/>
      <shadow/>
      <sz val="10"/>
      <name val="Arial"/>
      <family val="2"/>
    </font>
    <font>
      <b/>
      <sz val="9"/>
      <name val="Arial"/>
      <family val="2"/>
    </font>
    <font>
      <b/>
      <sz val="12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14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F243E"/>
        <bgColor rgb="FF0F243E"/>
      </patternFill>
    </fill>
    <fill>
      <patternFill patternType="solid">
        <fgColor theme="0"/>
        <bgColor theme="0"/>
      </patternFill>
    </fill>
    <fill>
      <patternFill patternType="solid">
        <fgColor theme="4" tint="-0.499984740745262"/>
        <bgColor rgb="FF0F243E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0.79998168889431442"/>
        <bgColor rgb="FFDBE5F1"/>
      </patternFill>
    </fill>
    <fill>
      <patternFill patternType="solid">
        <fgColor theme="4" tint="0.59999389629810485"/>
        <bgColor rgb="FFDBE5F1"/>
      </patternFill>
    </fill>
    <fill>
      <patternFill patternType="solid">
        <fgColor theme="4" tint="0.59999389629810485"/>
        <bgColor theme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0F243E"/>
      </patternFill>
    </fill>
  </fills>
  <borders count="92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hair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0">
    <xf numFmtId="0" fontId="0" fillId="0" borderId="0"/>
    <xf numFmtId="0" fontId="19" fillId="0" borderId="1"/>
    <xf numFmtId="43" fontId="19" fillId="0" borderId="1" applyFont="0" applyFill="0" applyBorder="0" applyAlignment="0" applyProtection="0"/>
    <xf numFmtId="0" fontId="2" fillId="0" borderId="1"/>
    <xf numFmtId="0" fontId="22" fillId="0" borderId="1"/>
    <xf numFmtId="170" fontId="22" fillId="0" borderId="1" applyFont="0" applyFill="0" applyBorder="0" applyAlignment="0" applyProtection="0"/>
    <xf numFmtId="43" fontId="2" fillId="0" borderId="1" applyFont="0" applyFill="0" applyBorder="0" applyAlignment="0" applyProtection="0"/>
    <xf numFmtId="0" fontId="24" fillId="0" borderId="1"/>
    <xf numFmtId="0" fontId="25" fillId="0" borderId="1"/>
    <xf numFmtId="0" fontId="7" fillId="0" borderId="1"/>
    <xf numFmtId="0" fontId="27" fillId="0" borderId="1"/>
    <xf numFmtId="170" fontId="27" fillId="0" borderId="1" applyFont="0" applyFill="0" applyBorder="0" applyAlignment="0" applyProtection="0"/>
    <xf numFmtId="9" fontId="27" fillId="0" borderId="1" applyFont="0" applyFill="0" applyBorder="0" applyAlignment="0" applyProtection="0"/>
    <xf numFmtId="0" fontId="32" fillId="0" borderId="1"/>
    <xf numFmtId="0" fontId="1" fillId="0" borderId="1"/>
    <xf numFmtId="43" fontId="1" fillId="0" borderId="1" applyFont="0" applyFill="0" applyBorder="0" applyAlignment="0" applyProtection="0"/>
    <xf numFmtId="0" fontId="7" fillId="0" borderId="1"/>
    <xf numFmtId="170" fontId="7" fillId="0" borderId="1" applyFont="0" applyFill="0" applyBorder="0" applyAlignment="0" applyProtection="0"/>
    <xf numFmtId="9" fontId="7" fillId="0" borderId="1" applyFont="0" applyFill="0" applyBorder="0" applyAlignment="0" applyProtection="0"/>
    <xf numFmtId="44" fontId="33" fillId="0" borderId="0" applyFont="0" applyFill="0" applyBorder="0" applyAlignment="0" applyProtection="0"/>
    <xf numFmtId="0" fontId="7" fillId="0" borderId="1"/>
    <xf numFmtId="0" fontId="30" fillId="0" borderId="1"/>
    <xf numFmtId="9" fontId="54" fillId="0" borderId="0" applyFont="0" applyFill="0" applyBorder="0" applyAlignment="0" applyProtection="0"/>
    <xf numFmtId="0" fontId="7" fillId="0" borderId="1"/>
    <xf numFmtId="165" fontId="7" fillId="0" borderId="1"/>
    <xf numFmtId="0" fontId="7" fillId="0" borderId="1" applyBorder="0"/>
    <xf numFmtId="170" fontId="7" fillId="0" borderId="1" applyFill="0" applyBorder="0" applyAlignment="0" applyProtection="0"/>
    <xf numFmtId="0" fontId="7" fillId="0" borderId="1"/>
    <xf numFmtId="9" fontId="7" fillId="0" borderId="1"/>
    <xf numFmtId="9" fontId="30" fillId="0" borderId="1" applyFont="0" applyFill="0" applyBorder="0" applyAlignment="0" applyProtection="0"/>
  </cellStyleXfs>
  <cellXfs count="418">
    <xf numFmtId="0" fontId="0" fillId="0" borderId="0" xfId="0"/>
    <xf numFmtId="0" fontId="38" fillId="0" borderId="1" xfId="2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3" fillId="0" borderId="15" xfId="0" applyFont="1" applyBorder="1" applyAlignment="1" applyProtection="1">
      <alignment vertical="center" wrapText="1"/>
      <protection locked="0"/>
    </xf>
    <xf numFmtId="0" fontId="0" fillId="0" borderId="18" xfId="20" applyFont="1" applyBorder="1" applyAlignment="1" applyProtection="1">
      <alignment horizontal="center" vertical="center"/>
      <protection locked="0"/>
    </xf>
    <xf numFmtId="0" fontId="0" fillId="0" borderId="18" xfId="20" applyFont="1" applyBorder="1" applyAlignment="1" applyProtection="1">
      <alignment vertical="center"/>
      <protection locked="0"/>
    </xf>
    <xf numFmtId="0" fontId="37" fillId="0" borderId="1" xfId="20" applyFont="1" applyAlignment="1" applyProtection="1">
      <alignment horizontal="center" vertical="center" wrapText="1"/>
      <protection locked="0"/>
    </xf>
    <xf numFmtId="4" fontId="26" fillId="0" borderId="1" xfId="20" applyNumberFormat="1" applyFont="1" applyAlignment="1" applyProtection="1">
      <alignment horizontal="center" vertical="center" wrapText="1"/>
      <protection locked="0"/>
    </xf>
    <xf numFmtId="0" fontId="26" fillId="0" borderId="1" xfId="2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39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wrapText="1"/>
      <protection locked="0"/>
    </xf>
    <xf numFmtId="10" fontId="3" fillId="0" borderId="0" xfId="0" applyNumberFormat="1" applyFont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37" fillId="0" borderId="1" xfId="20" applyFont="1" applyAlignment="1" applyProtection="1">
      <alignment horizontal="center" vertical="center" wrapText="1"/>
      <protection hidden="1"/>
    </xf>
    <xf numFmtId="0" fontId="37" fillId="0" borderId="18" xfId="20" applyFont="1" applyBorder="1" applyAlignment="1" applyProtection="1">
      <alignment horizontal="left" vertical="center"/>
      <protection hidden="1"/>
    </xf>
    <xf numFmtId="0" fontId="26" fillId="0" borderId="1" xfId="20" applyFont="1" applyAlignment="1" applyProtection="1">
      <alignment horizontal="left" vertical="center" wrapText="1"/>
      <protection hidden="1"/>
    </xf>
    <xf numFmtId="0" fontId="37" fillId="0" borderId="18" xfId="20" applyFont="1" applyBorder="1" applyAlignment="1" applyProtection="1">
      <alignment vertical="center"/>
      <protection hidden="1"/>
    </xf>
    <xf numFmtId="0" fontId="37" fillId="0" borderId="1" xfId="20" applyFont="1" applyAlignment="1" applyProtection="1">
      <alignment vertical="center"/>
      <protection hidden="1"/>
    </xf>
    <xf numFmtId="0" fontId="26" fillId="0" borderId="1" xfId="20" applyFont="1" applyAlignment="1" applyProtection="1">
      <alignment vertical="center"/>
      <protection hidden="1"/>
    </xf>
    <xf numFmtId="0" fontId="37" fillId="0" borderId="18" xfId="20" applyFont="1" applyBorder="1" applyAlignment="1" applyProtection="1">
      <alignment horizontal="left" vertical="center" wrapText="1"/>
      <protection hidden="1"/>
    </xf>
    <xf numFmtId="0" fontId="37" fillId="0" borderId="20" xfId="20" applyFont="1" applyBorder="1" applyAlignment="1" applyProtection="1">
      <alignment vertical="center"/>
      <protection hidden="1"/>
    </xf>
    <xf numFmtId="0" fontId="38" fillId="0" borderId="21" xfId="20" applyFont="1" applyBorder="1" applyAlignment="1" applyProtection="1">
      <alignment vertical="center"/>
      <protection hidden="1"/>
    </xf>
    <xf numFmtId="0" fontId="26" fillId="0" borderId="21" xfId="20" applyFont="1" applyBorder="1" applyAlignment="1" applyProtection="1">
      <alignment vertical="center"/>
      <protection hidden="1"/>
    </xf>
    <xf numFmtId="0" fontId="34" fillId="0" borderId="1" xfId="20" applyFont="1" applyProtection="1">
      <protection locked="0"/>
    </xf>
    <xf numFmtId="0" fontId="20" fillId="0" borderId="1" xfId="20" applyFont="1" applyAlignment="1" applyProtection="1">
      <alignment vertical="center"/>
      <protection locked="0"/>
    </xf>
    <xf numFmtId="0" fontId="35" fillId="0" borderId="1" xfId="2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26" fillId="0" borderId="1" xfId="20" applyFont="1" applyAlignment="1" applyProtection="1">
      <alignment vertical="center" wrapText="1"/>
      <protection hidden="1"/>
    </xf>
    <xf numFmtId="166" fontId="37" fillId="0" borderId="19" xfId="20" applyNumberFormat="1" applyFont="1" applyBorder="1" applyAlignment="1" applyProtection="1">
      <alignment horizontal="center" vertical="center" wrapText="1"/>
      <protection hidden="1"/>
    </xf>
    <xf numFmtId="0" fontId="11" fillId="0" borderId="1" xfId="21" applyFont="1" applyAlignment="1" applyProtection="1">
      <alignment vertical="center" wrapText="1"/>
      <protection locked="0"/>
    </xf>
    <xf numFmtId="0" fontId="3" fillId="0" borderId="1" xfId="21" applyFont="1" applyAlignment="1" applyProtection="1">
      <alignment vertical="center"/>
      <protection locked="0"/>
    </xf>
    <xf numFmtId="0" fontId="30" fillId="0" borderId="1" xfId="21" applyProtection="1">
      <protection locked="0"/>
    </xf>
    <xf numFmtId="0" fontId="49" fillId="0" borderId="1" xfId="20" applyFont="1" applyAlignment="1" applyProtection="1">
      <alignment vertical="center"/>
      <protection locked="0"/>
    </xf>
    <xf numFmtId="4" fontId="37" fillId="0" borderId="1" xfId="20" applyNumberFormat="1" applyFont="1" applyAlignment="1" applyProtection="1">
      <alignment horizontal="center" vertical="center" wrapText="1"/>
      <protection locked="0"/>
    </xf>
    <xf numFmtId="0" fontId="15" fillId="0" borderId="1" xfId="21" applyFont="1" applyAlignment="1" applyProtection="1">
      <alignment vertical="center"/>
      <protection locked="0"/>
    </xf>
    <xf numFmtId="0" fontId="10" fillId="0" borderId="1" xfId="21" applyFont="1" applyAlignment="1" applyProtection="1">
      <alignment horizontal="center" vertical="center"/>
      <protection locked="0"/>
    </xf>
    <xf numFmtId="0" fontId="3" fillId="0" borderId="1" xfId="21" applyFont="1" applyAlignment="1" applyProtection="1">
      <alignment horizontal="center" vertical="center"/>
      <protection locked="0"/>
    </xf>
    <xf numFmtId="0" fontId="37" fillId="0" borderId="20" xfId="20" applyFont="1" applyBorder="1" applyAlignment="1" applyProtection="1">
      <alignment horizontal="left" vertical="center" wrapText="1"/>
      <protection hidden="1"/>
    </xf>
    <xf numFmtId="0" fontId="37" fillId="0" borderId="21" xfId="20" applyFont="1" applyBorder="1" applyAlignment="1" applyProtection="1">
      <alignment horizontal="center" vertical="center" wrapText="1"/>
      <protection hidden="1"/>
    </xf>
    <xf numFmtId="0" fontId="26" fillId="0" borderId="21" xfId="20" applyFont="1" applyBorder="1" applyAlignment="1" applyProtection="1">
      <alignment horizontal="left" vertical="center" wrapText="1"/>
      <protection hidden="1"/>
    </xf>
    <xf numFmtId="0" fontId="9" fillId="2" borderId="4" xfId="21" applyFont="1" applyFill="1" applyBorder="1" applyAlignment="1" applyProtection="1">
      <alignment horizontal="center" vertical="center" wrapText="1"/>
      <protection hidden="1"/>
    </xf>
    <xf numFmtId="0" fontId="41" fillId="0" borderId="18" xfId="20" applyFont="1" applyBorder="1" applyAlignment="1" applyProtection="1">
      <alignment vertical="center"/>
      <protection locked="0"/>
    </xf>
    <xf numFmtId="0" fontId="41" fillId="0" borderId="20" xfId="20" applyFont="1" applyBorder="1" applyAlignment="1" applyProtection="1">
      <alignment vertical="center"/>
      <protection locked="0"/>
    </xf>
    <xf numFmtId="0" fontId="41" fillId="0" borderId="21" xfId="20" applyFont="1" applyBorder="1" applyAlignment="1" applyProtection="1">
      <alignment vertical="center"/>
      <protection locked="0"/>
    </xf>
    <xf numFmtId="0" fontId="40" fillId="0" borderId="21" xfId="2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10" fontId="3" fillId="0" borderId="0" xfId="0" applyNumberFormat="1" applyFont="1" applyProtection="1">
      <protection locked="0"/>
    </xf>
    <xf numFmtId="169" fontId="3" fillId="0" borderId="0" xfId="0" applyNumberFormat="1" applyFont="1" applyProtection="1"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40" fillId="0" borderId="18" xfId="20" applyFont="1" applyBorder="1" applyAlignment="1" applyProtection="1">
      <alignment horizontal="left" vertical="center"/>
      <protection hidden="1"/>
    </xf>
    <xf numFmtId="0" fontId="40" fillId="0" borderId="18" xfId="20" applyFont="1" applyBorder="1" applyAlignment="1" applyProtection="1">
      <alignment vertical="center"/>
      <protection hidden="1"/>
    </xf>
    <xf numFmtId="0" fontId="46" fillId="2" borderId="8" xfId="0" applyFont="1" applyFill="1" applyBorder="1" applyAlignment="1" applyProtection="1">
      <alignment horizontal="center" vertical="center"/>
      <protection hidden="1"/>
    </xf>
    <xf numFmtId="0" fontId="8" fillId="0" borderId="2" xfId="0" applyFont="1" applyBorder="1" applyAlignment="1" applyProtection="1">
      <alignment vertical="center"/>
      <protection hidden="1"/>
    </xf>
    <xf numFmtId="0" fontId="6" fillId="0" borderId="2" xfId="0" applyFont="1" applyBorder="1" applyAlignment="1" applyProtection="1">
      <alignment horizontal="center"/>
      <protection hidden="1"/>
    </xf>
    <xf numFmtId="10" fontId="4" fillId="0" borderId="2" xfId="0" applyNumberFormat="1" applyFont="1" applyBorder="1" applyAlignment="1" applyProtection="1">
      <alignment horizontal="center" vertical="center"/>
      <protection hidden="1"/>
    </xf>
    <xf numFmtId="0" fontId="34" fillId="0" borderId="19" xfId="20" applyFont="1" applyBorder="1" applyProtection="1">
      <protection locked="0"/>
    </xf>
    <xf numFmtId="0" fontId="41" fillId="0" borderId="21" xfId="20" applyFont="1" applyBorder="1" applyAlignment="1" applyProtection="1">
      <alignment horizontal="center" vertical="center"/>
      <protection locked="0"/>
    </xf>
    <xf numFmtId="0" fontId="44" fillId="0" borderId="21" xfId="20" applyFont="1" applyBorder="1" applyAlignment="1" applyProtection="1">
      <alignment horizontal="left" vertical="center"/>
      <protection locked="0"/>
    </xf>
    <xf numFmtId="4" fontId="40" fillId="0" borderId="21" xfId="20" applyNumberFormat="1" applyFont="1" applyBorder="1" applyAlignment="1" applyProtection="1">
      <alignment horizontal="center" vertical="center" wrapText="1"/>
      <protection locked="0"/>
    </xf>
    <xf numFmtId="0" fontId="50" fillId="0" borderId="0" xfId="0" applyFont="1" applyProtection="1">
      <protection locked="0"/>
    </xf>
    <xf numFmtId="0" fontId="52" fillId="0" borderId="16" xfId="20" applyFont="1" applyBorder="1" applyProtection="1">
      <protection locked="0"/>
    </xf>
    <xf numFmtId="0" fontId="13" fillId="0" borderId="1" xfId="0" applyFont="1" applyBorder="1" applyAlignment="1" applyProtection="1">
      <alignment vertical="center"/>
      <protection locked="0"/>
    </xf>
    <xf numFmtId="0" fontId="42" fillId="4" borderId="25" xfId="0" applyFont="1" applyFill="1" applyBorder="1" applyAlignment="1" applyProtection="1">
      <alignment vertical="center"/>
      <protection hidden="1"/>
    </xf>
    <xf numFmtId="0" fontId="42" fillId="4" borderId="25" xfId="0" applyFont="1" applyFill="1" applyBorder="1" applyAlignment="1" applyProtection="1">
      <alignment horizontal="left" vertical="center"/>
      <protection hidden="1"/>
    </xf>
    <xf numFmtId="0" fontId="42" fillId="4" borderId="25" xfId="0" applyFont="1" applyFill="1" applyBorder="1" applyAlignment="1" applyProtection="1">
      <alignment horizontal="center" vertical="center"/>
      <protection hidden="1"/>
    </xf>
    <xf numFmtId="44" fontId="0" fillId="0" borderId="1" xfId="19" applyFont="1" applyBorder="1" applyProtection="1">
      <protection hidden="1"/>
    </xf>
    <xf numFmtId="44" fontId="13" fillId="0" borderId="1" xfId="19" applyFont="1" applyBorder="1" applyAlignment="1" applyProtection="1">
      <alignment vertical="center"/>
      <protection locked="0"/>
    </xf>
    <xf numFmtId="44" fontId="0" fillId="0" borderId="0" xfId="19" applyFont="1" applyProtection="1">
      <protection locked="0"/>
    </xf>
    <xf numFmtId="44" fontId="3" fillId="0" borderId="0" xfId="19" applyFont="1" applyAlignment="1" applyProtection="1">
      <alignment horizontal="center" vertical="center"/>
      <protection locked="0"/>
    </xf>
    <xf numFmtId="44" fontId="37" fillId="0" borderId="1" xfId="19" applyFont="1" applyBorder="1" applyAlignment="1" applyProtection="1">
      <alignment horizontal="center" vertical="center" wrapText="1"/>
      <protection hidden="1"/>
    </xf>
    <xf numFmtId="44" fontId="0" fillId="0" borderId="1" xfId="19" applyFont="1" applyBorder="1" applyAlignment="1" applyProtection="1">
      <alignment horizontal="center"/>
      <protection hidden="1"/>
    </xf>
    <xf numFmtId="44" fontId="0" fillId="0" borderId="0" xfId="19" applyFont="1" applyAlignment="1" applyProtection="1">
      <alignment horizontal="center"/>
      <protection locked="0"/>
    </xf>
    <xf numFmtId="0" fontId="11" fillId="0" borderId="25" xfId="0" applyFont="1" applyBorder="1" applyAlignment="1" applyProtection="1">
      <alignment horizontal="center" vertical="center" wrapText="1"/>
      <protection hidden="1"/>
    </xf>
    <xf numFmtId="0" fontId="11" fillId="0" borderId="25" xfId="0" applyFont="1" applyBorder="1" applyAlignment="1" applyProtection="1">
      <alignment horizontal="left" vertical="center" wrapText="1"/>
      <protection hidden="1"/>
    </xf>
    <xf numFmtId="0" fontId="0" fillId="0" borderId="0" xfId="0" applyAlignment="1" applyProtection="1">
      <alignment vertical="center"/>
      <protection locked="0"/>
    </xf>
    <xf numFmtId="165" fontId="21" fillId="0" borderId="1" xfId="24" applyFont="1" applyAlignment="1" applyProtection="1">
      <alignment horizontal="left" vertical="center"/>
      <protection locked="0"/>
    </xf>
    <xf numFmtId="167" fontId="6" fillId="6" borderId="49" xfId="0" applyNumberFormat="1" applyFont="1" applyFill="1" applyBorder="1" applyAlignment="1" applyProtection="1">
      <alignment horizontal="center" vertical="center" wrapText="1"/>
      <protection hidden="1"/>
    </xf>
    <xf numFmtId="0" fontId="6" fillId="6" borderId="49" xfId="0" applyFont="1" applyFill="1" applyBorder="1" applyAlignment="1" applyProtection="1">
      <alignment horizontal="left" vertical="center" wrapText="1"/>
      <protection hidden="1"/>
    </xf>
    <xf numFmtId="2" fontId="3" fillId="0" borderId="0" xfId="0" applyNumberFormat="1" applyFont="1" applyAlignment="1" applyProtection="1">
      <alignment horizontal="center" vertical="center"/>
      <protection locked="0"/>
    </xf>
    <xf numFmtId="2" fontId="0" fillId="0" borderId="0" xfId="0" applyNumberFormat="1" applyProtection="1">
      <protection locked="0"/>
    </xf>
    <xf numFmtId="10" fontId="37" fillId="0" borderId="19" xfId="22" applyNumberFormat="1" applyFont="1" applyBorder="1" applyAlignment="1" applyProtection="1">
      <alignment horizontal="center" vertical="center" wrapText="1"/>
      <protection hidden="1"/>
    </xf>
    <xf numFmtId="10" fontId="37" fillId="0" borderId="19" xfId="22" applyNumberFormat="1" applyFont="1" applyFill="1" applyBorder="1" applyAlignment="1" applyProtection="1">
      <alignment horizontal="center" vertical="center" wrapText="1"/>
      <protection hidden="1"/>
    </xf>
    <xf numFmtId="10" fontId="38" fillId="0" borderId="22" xfId="22" applyNumberFormat="1" applyFont="1" applyBorder="1" applyAlignment="1" applyProtection="1">
      <alignment vertical="center"/>
      <protection hidden="1"/>
    </xf>
    <xf numFmtId="10" fontId="28" fillId="6" borderId="50" xfId="22" applyNumberFormat="1" applyFont="1" applyFill="1" applyBorder="1" applyAlignment="1" applyProtection="1">
      <alignment horizontal="center" vertical="center" wrapText="1"/>
      <protection hidden="1"/>
    </xf>
    <xf numFmtId="10" fontId="28" fillId="0" borderId="52" xfId="22" applyNumberFormat="1" applyFont="1" applyBorder="1" applyAlignment="1" applyProtection="1">
      <alignment horizontal="center" vertical="center" wrapText="1"/>
      <protection hidden="1"/>
    </xf>
    <xf numFmtId="10" fontId="23" fillId="0" borderId="1" xfId="22" applyNumberFormat="1" applyFont="1" applyBorder="1" applyAlignment="1" applyProtection="1">
      <alignment horizontal="center" vertical="center"/>
      <protection hidden="1"/>
    </xf>
    <xf numFmtId="10" fontId="13" fillId="0" borderId="1" xfId="22" applyNumberFormat="1" applyFont="1" applyBorder="1" applyAlignment="1" applyProtection="1">
      <alignment vertical="center"/>
      <protection locked="0"/>
    </xf>
    <xf numFmtId="10" fontId="13" fillId="0" borderId="0" xfId="22" applyNumberFormat="1" applyFont="1" applyAlignment="1" applyProtection="1">
      <alignment vertical="center"/>
      <protection locked="0"/>
    </xf>
    <xf numFmtId="10" fontId="23" fillId="0" borderId="0" xfId="22" applyNumberFormat="1" applyFont="1" applyAlignment="1" applyProtection="1">
      <alignment horizontal="center" vertical="center"/>
      <protection locked="0"/>
    </xf>
    <xf numFmtId="10" fontId="29" fillId="0" borderId="0" xfId="22" applyNumberFormat="1" applyFont="1" applyProtection="1">
      <protection locked="0"/>
    </xf>
    <xf numFmtId="0" fontId="11" fillId="0" borderId="51" xfId="0" applyFont="1" applyBorder="1" applyAlignment="1" applyProtection="1">
      <alignment horizontal="centerContinuous" vertical="center"/>
      <protection hidden="1"/>
    </xf>
    <xf numFmtId="0" fontId="11" fillId="0" borderId="25" xfId="0" applyFont="1" applyBorder="1" applyAlignment="1" applyProtection="1">
      <alignment horizontal="centerContinuous" vertical="center"/>
      <protection hidden="1"/>
    </xf>
    <xf numFmtId="165" fontId="11" fillId="0" borderId="25" xfId="0" applyNumberFormat="1" applyFont="1" applyBorder="1" applyAlignment="1" applyProtection="1">
      <alignment horizontal="centerContinuous" vertical="center"/>
      <protection hidden="1"/>
    </xf>
    <xf numFmtId="165" fontId="11" fillId="5" borderId="49" xfId="0" applyNumberFormat="1" applyFont="1" applyFill="1" applyBorder="1" applyAlignment="1" applyProtection="1">
      <alignment horizontal="centerContinuous" vertical="center"/>
      <protection hidden="1"/>
    </xf>
    <xf numFmtId="44" fontId="11" fillId="5" borderId="49" xfId="19" applyFont="1" applyFill="1" applyBorder="1" applyAlignment="1" applyProtection="1">
      <alignment horizontal="centerContinuous" vertical="center"/>
      <protection hidden="1"/>
    </xf>
    <xf numFmtId="44" fontId="11" fillId="0" borderId="25" xfId="19" applyFont="1" applyBorder="1" applyAlignment="1" applyProtection="1">
      <alignment horizontal="centerContinuous" vertical="center"/>
      <protection hidden="1"/>
    </xf>
    <xf numFmtId="167" fontId="6" fillId="6" borderId="47" xfId="0" applyNumberFormat="1" applyFont="1" applyFill="1" applyBorder="1" applyAlignment="1" applyProtection="1">
      <alignment horizontal="centerContinuous" vertical="center" wrapText="1"/>
      <protection hidden="1"/>
    </xf>
    <xf numFmtId="0" fontId="6" fillId="6" borderId="48" xfId="0" applyFont="1" applyFill="1" applyBorder="1" applyAlignment="1" applyProtection="1">
      <alignment horizontal="centerContinuous" vertical="center" wrapText="1"/>
      <protection hidden="1"/>
    </xf>
    <xf numFmtId="0" fontId="37" fillId="0" borderId="21" xfId="20" applyFont="1" applyBorder="1" applyAlignment="1" applyProtection="1">
      <alignment vertical="center"/>
      <protection hidden="1"/>
    </xf>
    <xf numFmtId="0" fontId="37" fillId="0" borderId="1" xfId="20" applyFont="1" applyAlignment="1" applyProtection="1">
      <alignment horizontal="left" vertical="center"/>
      <protection hidden="1"/>
    </xf>
    <xf numFmtId="0" fontId="37" fillId="0" borderId="15" xfId="20" applyFont="1" applyBorder="1" applyAlignment="1" applyProtection="1">
      <alignment vertical="center"/>
      <protection hidden="1"/>
    </xf>
    <xf numFmtId="0" fontId="26" fillId="0" borderId="16" xfId="20" applyFont="1" applyBorder="1" applyAlignment="1" applyProtection="1">
      <alignment vertical="center"/>
      <protection hidden="1"/>
    </xf>
    <xf numFmtId="0" fontId="6" fillId="7" borderId="3" xfId="21" applyFont="1" applyFill="1" applyBorder="1" applyAlignment="1" applyProtection="1">
      <alignment horizontal="center" vertical="center" wrapText="1"/>
      <protection hidden="1"/>
    </xf>
    <xf numFmtId="0" fontId="6" fillId="8" borderId="3" xfId="21" applyFont="1" applyFill="1" applyBorder="1" applyAlignment="1" applyProtection="1">
      <alignment horizontal="center" vertical="center" wrapText="1"/>
      <protection hidden="1"/>
    </xf>
    <xf numFmtId="44" fontId="6" fillId="8" borderId="3" xfId="19" applyFont="1" applyFill="1" applyBorder="1" applyAlignment="1" applyProtection="1">
      <alignment horizontal="center" vertical="center" wrapText="1"/>
      <protection hidden="1"/>
    </xf>
    <xf numFmtId="44" fontId="6" fillId="7" borderId="3" xfId="19" applyFont="1" applyFill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 applyProtection="1">
      <alignment vertical="center"/>
      <protection hidden="1"/>
    </xf>
    <xf numFmtId="10" fontId="4" fillId="0" borderId="1" xfId="0" applyNumberFormat="1" applyFont="1" applyBorder="1" applyProtection="1">
      <protection hidden="1"/>
    </xf>
    <xf numFmtId="166" fontId="15" fillId="3" borderId="61" xfId="0" applyNumberFormat="1" applyFont="1" applyFill="1" applyBorder="1" applyAlignment="1" applyProtection="1">
      <alignment vertical="center"/>
      <protection hidden="1"/>
    </xf>
    <xf numFmtId="166" fontId="15" fillId="9" borderId="61" xfId="0" applyNumberFormat="1" applyFont="1" applyFill="1" applyBorder="1" applyAlignment="1" applyProtection="1">
      <alignment vertical="center"/>
      <protection hidden="1"/>
    </xf>
    <xf numFmtId="166" fontId="15" fillId="9" borderId="63" xfId="0" applyNumberFormat="1" applyFont="1" applyFill="1" applyBorder="1" applyAlignment="1" applyProtection="1">
      <alignment vertical="center"/>
      <protection hidden="1"/>
    </xf>
    <xf numFmtId="166" fontId="0" fillId="0" borderId="0" xfId="0" applyNumberFormat="1" applyProtection="1">
      <protection locked="0"/>
    </xf>
    <xf numFmtId="0" fontId="40" fillId="0" borderId="15" xfId="20" applyFont="1" applyBorder="1" applyAlignment="1" applyProtection="1">
      <alignment vertical="center" wrapText="1"/>
      <protection hidden="1"/>
    </xf>
    <xf numFmtId="0" fontId="40" fillId="0" borderId="16" xfId="20" applyFont="1" applyBorder="1" applyAlignment="1" applyProtection="1">
      <alignment horizontal="center" vertical="center" wrapText="1"/>
      <protection hidden="1"/>
    </xf>
    <xf numFmtId="0" fontId="45" fillId="0" borderId="16" xfId="20" applyFont="1" applyBorder="1" applyAlignment="1" applyProtection="1">
      <alignment vertical="center"/>
      <protection hidden="1"/>
    </xf>
    <xf numFmtId="0" fontId="40" fillId="0" borderId="1" xfId="20" applyFont="1" applyAlignment="1" applyProtection="1">
      <alignment horizontal="center" vertical="center" wrapText="1"/>
      <protection hidden="1"/>
    </xf>
    <xf numFmtId="0" fontId="40" fillId="0" borderId="1" xfId="20" applyFont="1" applyAlignment="1" applyProtection="1">
      <alignment horizontal="left" vertical="center" wrapText="1"/>
      <protection hidden="1"/>
    </xf>
    <xf numFmtId="0" fontId="45" fillId="0" borderId="1" xfId="20" applyFont="1" applyAlignment="1" applyProtection="1">
      <alignment vertical="center"/>
      <protection hidden="1"/>
    </xf>
    <xf numFmtId="0" fontId="40" fillId="0" borderId="1" xfId="20" applyFont="1" applyAlignment="1" applyProtection="1">
      <alignment horizontal="left" vertical="center"/>
      <protection hidden="1"/>
    </xf>
    <xf numFmtId="0" fontId="40" fillId="0" borderId="1" xfId="20" applyFont="1" applyAlignment="1" applyProtection="1">
      <alignment vertical="center"/>
      <protection hidden="1"/>
    </xf>
    <xf numFmtId="4" fontId="40" fillId="0" borderId="1" xfId="20" applyNumberFormat="1" applyFont="1" applyAlignment="1" applyProtection="1">
      <alignment horizontal="center" vertical="center" wrapText="1"/>
      <protection hidden="1"/>
    </xf>
    <xf numFmtId="0" fontId="41" fillId="0" borderId="1" xfId="0" applyFont="1" applyBorder="1" applyProtection="1">
      <protection hidden="1"/>
    </xf>
    <xf numFmtId="166" fontId="40" fillId="0" borderId="19" xfId="20" applyNumberFormat="1" applyFont="1" applyBorder="1" applyAlignment="1" applyProtection="1">
      <alignment horizontal="center" vertical="center" wrapText="1"/>
      <protection hidden="1"/>
    </xf>
    <xf numFmtId="0" fontId="3" fillId="0" borderId="16" xfId="0" applyFont="1" applyBorder="1" applyAlignment="1" applyProtection="1">
      <alignment vertical="center" wrapText="1"/>
      <protection locked="0"/>
    </xf>
    <xf numFmtId="0" fontId="46" fillId="2" borderId="71" xfId="0" applyFont="1" applyFill="1" applyBorder="1" applyAlignment="1" applyProtection="1">
      <alignment horizontal="center" vertical="center"/>
      <protection hidden="1"/>
    </xf>
    <xf numFmtId="0" fontId="8" fillId="0" borderId="73" xfId="0" applyFont="1" applyBorder="1" applyAlignment="1" applyProtection="1">
      <alignment vertical="center"/>
      <protection hidden="1"/>
    </xf>
    <xf numFmtId="49" fontId="11" fillId="0" borderId="73" xfId="0" applyNumberFormat="1" applyFont="1" applyBorder="1" applyAlignment="1" applyProtection="1">
      <alignment horizontal="center"/>
      <protection hidden="1"/>
    </xf>
    <xf numFmtId="166" fontId="3" fillId="0" borderId="0" xfId="0" applyNumberFormat="1" applyFont="1" applyAlignment="1" applyProtection="1">
      <alignment horizontal="center"/>
      <protection locked="0"/>
    </xf>
    <xf numFmtId="0" fontId="0" fillId="0" borderId="1" xfId="20" applyFont="1" applyAlignment="1" applyProtection="1">
      <alignment vertical="center"/>
      <protection locked="0"/>
    </xf>
    <xf numFmtId="0" fontId="37" fillId="0" borderId="1" xfId="20" applyFont="1" applyAlignment="1" applyProtection="1">
      <alignment vertical="center"/>
      <protection locked="0"/>
    </xf>
    <xf numFmtId="0" fontId="53" fillId="0" borderId="1" xfId="20" applyFont="1" applyAlignment="1" applyProtection="1">
      <alignment vertical="center"/>
      <protection locked="0"/>
    </xf>
    <xf numFmtId="44" fontId="10" fillId="0" borderId="0" xfId="0" applyNumberFormat="1" applyFont="1" applyAlignment="1" applyProtection="1">
      <alignment horizontal="center" vertical="center"/>
      <protection locked="0"/>
    </xf>
    <xf numFmtId="44" fontId="10" fillId="0" borderId="1" xfId="21" applyNumberFormat="1" applyFont="1" applyAlignment="1" applyProtection="1">
      <alignment horizontal="center" vertical="center"/>
      <protection locked="0"/>
    </xf>
    <xf numFmtId="2" fontId="11" fillId="5" borderId="49" xfId="0" applyNumberFormat="1" applyFont="1" applyFill="1" applyBorder="1" applyAlignment="1" applyProtection="1">
      <alignment horizontal="centerContinuous" vertical="center"/>
      <protection hidden="1"/>
    </xf>
    <xf numFmtId="2" fontId="11" fillId="0" borderId="25" xfId="0" applyNumberFormat="1" applyFont="1" applyBorder="1" applyAlignment="1" applyProtection="1">
      <alignment horizontal="centerContinuous" vertical="center"/>
      <protection hidden="1"/>
    </xf>
    <xf numFmtId="2" fontId="42" fillId="4" borderId="25" xfId="0" applyNumberFormat="1" applyFont="1" applyFill="1" applyBorder="1" applyAlignment="1" applyProtection="1">
      <alignment horizontal="center" vertical="center"/>
      <protection hidden="1"/>
    </xf>
    <xf numFmtId="2" fontId="13" fillId="0" borderId="1" xfId="0" applyNumberFormat="1" applyFont="1" applyBorder="1" applyAlignment="1" applyProtection="1">
      <alignment vertical="center"/>
      <protection locked="0"/>
    </xf>
    <xf numFmtId="173" fontId="37" fillId="0" borderId="1" xfId="20" applyNumberFormat="1" applyFont="1" applyAlignment="1" applyProtection="1">
      <alignment horizontal="right" vertical="center" wrapText="1"/>
      <protection locked="0"/>
    </xf>
    <xf numFmtId="0" fontId="11" fillId="0" borderId="12" xfId="21" applyFont="1" applyBorder="1" applyAlignment="1" applyProtection="1">
      <alignment horizontal="center" vertical="center" wrapText="1"/>
      <protection locked="0"/>
    </xf>
    <xf numFmtId="0" fontId="26" fillId="0" borderId="19" xfId="20" applyFont="1" applyBorder="1" applyAlignment="1" applyProtection="1">
      <alignment horizontal="left" vertical="center" wrapText="1"/>
      <protection hidden="1"/>
    </xf>
    <xf numFmtId="2" fontId="26" fillId="0" borderId="19" xfId="20" applyNumberFormat="1" applyFont="1" applyBorder="1" applyAlignment="1" applyProtection="1">
      <alignment vertical="center"/>
      <protection hidden="1"/>
    </xf>
    <xf numFmtId="0" fontId="26" fillId="0" borderId="22" xfId="20" applyFont="1" applyBorder="1" applyAlignment="1" applyProtection="1">
      <alignment horizontal="left" vertical="center" wrapText="1"/>
      <protection hidden="1"/>
    </xf>
    <xf numFmtId="0" fontId="9" fillId="2" borderId="74" xfId="21" applyFont="1" applyFill="1" applyBorder="1" applyAlignment="1" applyProtection="1">
      <alignment horizontal="center" vertical="center" wrapText="1"/>
      <protection hidden="1"/>
    </xf>
    <xf numFmtId="164" fontId="14" fillId="2" borderId="78" xfId="21" applyNumberFormat="1" applyFont="1" applyFill="1" applyBorder="1" applyAlignment="1" applyProtection="1">
      <alignment horizontal="center" vertical="center" wrapText="1"/>
      <protection hidden="1"/>
    </xf>
    <xf numFmtId="167" fontId="6" fillId="8" borderId="79" xfId="21" applyNumberFormat="1" applyFont="1" applyFill="1" applyBorder="1" applyAlignment="1" applyProtection="1">
      <alignment horizontal="center" vertical="center" wrapText="1"/>
      <protection hidden="1"/>
    </xf>
    <xf numFmtId="10" fontId="6" fillId="8" borderId="80" xfId="21" applyNumberFormat="1" applyFont="1" applyFill="1" applyBorder="1" applyAlignment="1" applyProtection="1">
      <alignment horizontal="center" vertical="center" wrapText="1"/>
      <protection hidden="1"/>
    </xf>
    <xf numFmtId="167" fontId="6" fillId="7" borderId="79" xfId="21" applyNumberFormat="1" applyFont="1" applyFill="1" applyBorder="1" applyAlignment="1" applyProtection="1">
      <alignment horizontal="center" vertical="center" wrapText="1"/>
      <protection hidden="1"/>
    </xf>
    <xf numFmtId="10" fontId="6" fillId="7" borderId="80" xfId="21" applyNumberFormat="1" applyFont="1" applyFill="1" applyBorder="1" applyAlignment="1" applyProtection="1">
      <alignment horizontal="center" vertical="center" wrapText="1"/>
      <protection hidden="1"/>
    </xf>
    <xf numFmtId="165" fontId="16" fillId="2" borderId="83" xfId="21" applyNumberFormat="1" applyFont="1" applyFill="1" applyBorder="1" applyAlignment="1" applyProtection="1">
      <alignment horizontal="center" vertical="center" wrapText="1"/>
      <protection hidden="1"/>
    </xf>
    <xf numFmtId="9" fontId="14" fillId="2" borderId="84" xfId="21" applyNumberFormat="1" applyFont="1" applyFill="1" applyBorder="1" applyAlignment="1" applyProtection="1">
      <alignment horizontal="center" vertical="center" wrapText="1"/>
      <protection hidden="1"/>
    </xf>
    <xf numFmtId="0" fontId="42" fillId="4" borderId="51" xfId="0" applyFont="1" applyFill="1" applyBorder="1" applyAlignment="1" applyProtection="1">
      <alignment vertical="center"/>
      <protection hidden="1"/>
    </xf>
    <xf numFmtId="9" fontId="42" fillId="4" borderId="52" xfId="22" applyFont="1" applyFill="1" applyBorder="1" applyAlignment="1" applyProtection="1">
      <alignment horizontal="center" vertical="center" wrapText="1"/>
      <protection hidden="1"/>
    </xf>
    <xf numFmtId="0" fontId="42" fillId="4" borderId="86" xfId="0" applyFont="1" applyFill="1" applyBorder="1" applyAlignment="1" applyProtection="1">
      <alignment vertical="center"/>
      <protection hidden="1"/>
    </xf>
    <xf numFmtId="0" fontId="42" fillId="4" borderId="87" xfId="0" applyFont="1" applyFill="1" applyBorder="1" applyAlignment="1" applyProtection="1">
      <alignment vertical="center"/>
      <protection hidden="1"/>
    </xf>
    <xf numFmtId="0" fontId="42" fillId="4" borderId="87" xfId="0" applyFont="1" applyFill="1" applyBorder="1" applyAlignment="1" applyProtection="1">
      <alignment horizontal="left" vertical="center"/>
      <protection hidden="1"/>
    </xf>
    <xf numFmtId="0" fontId="42" fillId="4" borderId="87" xfId="0" applyFont="1" applyFill="1" applyBorder="1" applyAlignment="1" applyProtection="1">
      <alignment horizontal="center" vertical="center"/>
      <protection hidden="1"/>
    </xf>
    <xf numFmtId="9" fontId="42" fillId="4" borderId="91" xfId="22" applyFont="1" applyFill="1" applyBorder="1" applyAlignment="1" applyProtection="1">
      <alignment horizontal="center" vertical="center" wrapText="1"/>
      <protection hidden="1"/>
    </xf>
    <xf numFmtId="0" fontId="40" fillId="0" borderId="1" xfId="20" applyFont="1" applyAlignment="1" applyProtection="1">
      <alignment vertical="center" wrapText="1"/>
      <protection hidden="1"/>
    </xf>
    <xf numFmtId="3" fontId="11" fillId="0" borderId="51" xfId="0" applyNumberFormat="1" applyFont="1" applyBorder="1" applyAlignment="1" applyProtection="1">
      <alignment horizontal="centerContinuous" vertical="center"/>
      <protection hidden="1"/>
    </xf>
    <xf numFmtId="0" fontId="0" fillId="0" borderId="1" xfId="20" applyFont="1" applyAlignment="1" applyProtection="1">
      <alignment horizontal="center" vertical="center"/>
      <protection locked="0"/>
    </xf>
    <xf numFmtId="0" fontId="0" fillId="0" borderId="19" xfId="20" applyFont="1" applyBorder="1" applyAlignment="1" applyProtection="1">
      <alignment horizontal="center" vertical="center"/>
      <protection locked="0"/>
    </xf>
    <xf numFmtId="0" fontId="37" fillId="0" borderId="15" xfId="20" applyFont="1" applyBorder="1" applyAlignment="1" applyProtection="1">
      <alignment vertical="center" wrapText="1"/>
      <protection hidden="1"/>
    </xf>
    <xf numFmtId="0" fontId="26" fillId="0" borderId="17" xfId="20" applyFont="1" applyBorder="1" applyAlignment="1" applyProtection="1">
      <alignment vertical="center"/>
      <protection hidden="1"/>
    </xf>
    <xf numFmtId="10" fontId="10" fillId="0" borderId="1" xfId="21" applyNumberFormat="1" applyFont="1" applyAlignment="1" applyProtection="1">
      <alignment horizontal="center" vertical="center"/>
      <protection locked="0"/>
    </xf>
    <xf numFmtId="166" fontId="15" fillId="3" borderId="63" xfId="0" applyNumberFormat="1" applyFont="1" applyFill="1" applyBorder="1" applyAlignment="1" applyProtection="1">
      <alignment vertical="center"/>
      <protection hidden="1"/>
    </xf>
    <xf numFmtId="0" fontId="0" fillId="0" borderId="1" xfId="0" applyBorder="1" applyProtection="1">
      <protection locked="0"/>
    </xf>
    <xf numFmtId="0" fontId="26" fillId="0" borderId="21" xfId="20" applyFont="1" applyBorder="1" applyAlignment="1" applyProtection="1">
      <alignment vertical="center" wrapText="1"/>
      <protection hidden="1"/>
    </xf>
    <xf numFmtId="172" fontId="37" fillId="0" borderId="21" xfId="19" applyNumberFormat="1" applyFont="1" applyBorder="1" applyAlignment="1" applyProtection="1">
      <alignment horizontal="center" vertical="center" wrapText="1"/>
      <protection hidden="1"/>
    </xf>
    <xf numFmtId="0" fontId="37" fillId="0" borderId="1" xfId="20" applyFont="1" applyAlignment="1" applyProtection="1">
      <alignment horizontal="center" vertical="center"/>
      <protection locked="0"/>
    </xf>
    <xf numFmtId="44" fontId="42" fillId="4" borderId="26" xfId="19" applyFont="1" applyFill="1" applyBorder="1" applyAlignment="1" applyProtection="1">
      <alignment horizontal="center" vertical="center"/>
      <protection hidden="1"/>
    </xf>
    <xf numFmtId="44" fontId="42" fillId="4" borderId="38" xfId="19" applyFont="1" applyFill="1" applyBorder="1" applyAlignment="1" applyProtection="1">
      <alignment horizontal="center" vertical="center"/>
      <protection hidden="1"/>
    </xf>
    <xf numFmtId="44" fontId="42" fillId="4" borderId="27" xfId="19" applyFont="1" applyFill="1" applyBorder="1" applyAlignment="1" applyProtection="1">
      <alignment horizontal="center" vertical="center"/>
      <protection hidden="1"/>
    </xf>
    <xf numFmtId="44" fontId="42" fillId="4" borderId="88" xfId="19" applyFont="1" applyFill="1" applyBorder="1" applyAlignment="1" applyProtection="1">
      <alignment horizontal="center" vertical="center"/>
      <protection hidden="1"/>
    </xf>
    <xf numFmtId="44" fontId="42" fillId="4" borderId="89" xfId="19" applyFont="1" applyFill="1" applyBorder="1" applyAlignment="1" applyProtection="1">
      <alignment horizontal="center" vertical="center"/>
      <protection hidden="1"/>
    </xf>
    <xf numFmtId="44" fontId="42" fillId="4" borderId="90" xfId="19" applyFont="1" applyFill="1" applyBorder="1" applyAlignment="1" applyProtection="1">
      <alignment horizontal="center" vertical="center"/>
      <protection hidden="1"/>
    </xf>
    <xf numFmtId="0" fontId="20" fillId="0" borderId="16" xfId="20" applyFont="1" applyBorder="1" applyAlignment="1" applyProtection="1">
      <alignment horizontal="center" vertical="center" wrapText="1"/>
      <protection hidden="1"/>
    </xf>
    <xf numFmtId="0" fontId="26" fillId="0" borderId="1" xfId="20" applyFont="1" applyAlignment="1" applyProtection="1">
      <alignment horizontal="center" vertical="center" wrapText="1"/>
      <protection hidden="1"/>
    </xf>
    <xf numFmtId="0" fontId="26" fillId="0" borderId="21" xfId="20" applyFont="1" applyBorder="1" applyAlignment="1" applyProtection="1">
      <alignment horizontal="center" vertical="center" wrapText="1"/>
      <protection hidden="1"/>
    </xf>
    <xf numFmtId="0" fontId="26" fillId="0" borderId="1" xfId="20" applyFont="1" applyAlignment="1" applyProtection="1">
      <alignment vertical="center" wrapText="1"/>
      <protection locked="0"/>
    </xf>
    <xf numFmtId="0" fontId="49" fillId="0" borderId="16" xfId="20" applyFont="1" applyBorder="1" applyAlignment="1" applyProtection="1">
      <alignment horizontal="center" vertical="center"/>
      <protection locked="0"/>
    </xf>
    <xf numFmtId="0" fontId="49" fillId="0" borderId="17" xfId="20" applyFont="1" applyBorder="1" applyAlignment="1" applyProtection="1">
      <alignment horizontal="center" vertical="center"/>
      <protection locked="0"/>
    </xf>
    <xf numFmtId="0" fontId="20" fillId="0" borderId="1" xfId="20" applyFont="1" applyAlignment="1" applyProtection="1">
      <alignment horizontal="center" vertical="center"/>
      <protection locked="0"/>
    </xf>
    <xf numFmtId="0" fontId="20" fillId="0" borderId="19" xfId="20" applyFont="1" applyBorder="1" applyAlignment="1" applyProtection="1">
      <alignment horizontal="center" vertical="center"/>
      <protection locked="0"/>
    </xf>
    <xf numFmtId="0" fontId="9" fillId="2" borderId="81" xfId="21" applyFont="1" applyFill="1" applyBorder="1" applyAlignment="1" applyProtection="1">
      <alignment horizontal="center" vertical="center" wrapText="1"/>
      <protection hidden="1"/>
    </xf>
    <xf numFmtId="0" fontId="7" fillId="0" borderId="82" xfId="21" applyFont="1" applyBorder="1" applyProtection="1">
      <protection hidden="1"/>
    </xf>
    <xf numFmtId="0" fontId="35" fillId="0" borderId="1" xfId="20" applyFont="1" applyAlignment="1" applyProtection="1">
      <alignment horizontal="center" vertical="center"/>
      <protection locked="0"/>
    </xf>
    <xf numFmtId="0" fontId="35" fillId="0" borderId="19" xfId="20" applyFont="1" applyBorder="1" applyAlignment="1" applyProtection="1">
      <alignment horizontal="center" vertical="center"/>
      <protection locked="0"/>
    </xf>
    <xf numFmtId="167" fontId="8" fillId="0" borderId="76" xfId="0" applyNumberFormat="1" applyFont="1" applyBorder="1" applyAlignment="1" applyProtection="1">
      <alignment horizontal="center" vertical="center" wrapText="1"/>
      <protection hidden="1"/>
    </xf>
    <xf numFmtId="0" fontId="43" fillId="0" borderId="75" xfId="0" applyFont="1" applyBorder="1" applyProtection="1">
      <protection hidden="1"/>
    </xf>
    <xf numFmtId="10" fontId="8" fillId="0" borderId="10" xfId="0" applyNumberFormat="1" applyFont="1" applyBorder="1" applyAlignment="1" applyProtection="1">
      <alignment horizontal="center" vertical="center"/>
      <protection hidden="1"/>
    </xf>
    <xf numFmtId="0" fontId="43" fillId="0" borderId="24" xfId="0" applyFont="1" applyBorder="1" applyProtection="1">
      <protection hidden="1"/>
    </xf>
    <xf numFmtId="10" fontId="8" fillId="0" borderId="5" xfId="0" applyNumberFormat="1" applyFont="1" applyBorder="1" applyAlignment="1" applyProtection="1">
      <alignment horizontal="center" vertical="center"/>
      <protection hidden="1"/>
    </xf>
    <xf numFmtId="44" fontId="8" fillId="0" borderId="6" xfId="19" applyFont="1" applyBorder="1" applyAlignment="1" applyProtection="1">
      <alignment horizontal="center" vertical="center"/>
      <protection hidden="1"/>
    </xf>
    <xf numFmtId="44" fontId="43" fillId="0" borderId="56" xfId="19" applyFont="1" applyBorder="1" applyProtection="1">
      <protection hidden="1"/>
    </xf>
    <xf numFmtId="165" fontId="8" fillId="0" borderId="6" xfId="0" applyNumberFormat="1" applyFont="1" applyBorder="1" applyAlignment="1" applyProtection="1">
      <alignment horizontal="center" vertical="center"/>
      <protection hidden="1"/>
    </xf>
    <xf numFmtId="0" fontId="7" fillId="0" borderId="12" xfId="0" applyFont="1" applyBorder="1" applyProtection="1">
      <protection hidden="1"/>
    </xf>
    <xf numFmtId="0" fontId="7" fillId="0" borderId="9" xfId="0" applyFont="1" applyBorder="1" applyProtection="1">
      <protection hidden="1"/>
    </xf>
    <xf numFmtId="167" fontId="8" fillId="0" borderId="74" xfId="0" applyNumberFormat="1" applyFont="1" applyBorder="1" applyAlignment="1" applyProtection="1">
      <alignment horizontal="center" vertical="center" wrapText="1"/>
      <protection hidden="1"/>
    </xf>
    <xf numFmtId="165" fontId="9" fillId="2" borderId="6" xfId="0" applyNumberFormat="1" applyFont="1" applyFill="1" applyBorder="1" applyAlignment="1" applyProtection="1">
      <alignment horizontal="center" vertical="center"/>
      <protection hidden="1"/>
    </xf>
    <xf numFmtId="0" fontId="7" fillId="0" borderId="59" xfId="0" applyFont="1" applyBorder="1" applyProtection="1">
      <protection hidden="1"/>
    </xf>
    <xf numFmtId="0" fontId="9" fillId="2" borderId="23" xfId="0" applyFont="1" applyFill="1" applyBorder="1" applyAlignment="1" applyProtection="1">
      <alignment horizontal="center" vertical="center"/>
      <protection hidden="1"/>
    </xf>
    <xf numFmtId="0" fontId="7" fillId="0" borderId="18" xfId="0" applyFont="1" applyBorder="1" applyProtection="1">
      <protection hidden="1"/>
    </xf>
    <xf numFmtId="0" fontId="7" fillId="0" borderId="20" xfId="0" applyFont="1" applyBorder="1" applyProtection="1">
      <protection hidden="1"/>
    </xf>
    <xf numFmtId="0" fontId="46" fillId="2" borderId="11" xfId="0" applyFont="1" applyFill="1" applyBorder="1" applyAlignment="1" applyProtection="1">
      <alignment horizontal="center" vertical="center"/>
      <protection hidden="1"/>
    </xf>
    <xf numFmtId="0" fontId="47" fillId="0" borderId="13" xfId="0" applyFont="1" applyBorder="1" applyProtection="1">
      <protection hidden="1"/>
    </xf>
    <xf numFmtId="0" fontId="47" fillId="0" borderId="58" xfId="0" applyFont="1" applyBorder="1" applyProtection="1">
      <protection hidden="1"/>
    </xf>
    <xf numFmtId="165" fontId="8" fillId="0" borderId="23" xfId="0" applyNumberFormat="1" applyFont="1" applyBorder="1" applyAlignment="1" applyProtection="1">
      <alignment horizontal="center" vertical="center"/>
      <protection hidden="1"/>
    </xf>
    <xf numFmtId="0" fontId="7" fillId="0" borderId="77" xfId="0" applyFont="1" applyBorder="1" applyProtection="1">
      <protection hidden="1"/>
    </xf>
    <xf numFmtId="165" fontId="48" fillId="0" borderId="11" xfId="0" applyNumberFormat="1" applyFont="1" applyBorder="1" applyAlignment="1" applyProtection="1">
      <alignment horizontal="center" vertical="center"/>
      <protection hidden="1"/>
    </xf>
    <xf numFmtId="0" fontId="47" fillId="0" borderId="14" xfId="0" applyFont="1" applyBorder="1" applyProtection="1">
      <protection hidden="1"/>
    </xf>
    <xf numFmtId="9" fontId="9" fillId="2" borderId="6" xfId="0" applyNumberFormat="1" applyFont="1" applyFill="1" applyBorder="1" applyAlignment="1" applyProtection="1">
      <alignment horizontal="center" vertical="center"/>
      <protection hidden="1"/>
    </xf>
    <xf numFmtId="9" fontId="8" fillId="0" borderId="12" xfId="0" applyNumberFormat="1" applyFont="1" applyBorder="1" applyAlignment="1" applyProtection="1">
      <alignment horizontal="center" vertical="center"/>
      <protection hidden="1"/>
    </xf>
    <xf numFmtId="0" fontId="41" fillId="0" borderId="1" xfId="20" applyFont="1" applyAlignment="1" applyProtection="1">
      <alignment horizontal="center" vertical="center" wrapText="1"/>
      <protection locked="0"/>
    </xf>
    <xf numFmtId="0" fontId="40" fillId="0" borderId="1" xfId="20" applyFont="1" applyAlignment="1" applyProtection="1">
      <alignment horizontal="left" vertical="center"/>
      <protection hidden="1"/>
    </xf>
    <xf numFmtId="0" fontId="40" fillId="0" borderId="1" xfId="20" applyFont="1" applyAlignment="1" applyProtection="1">
      <alignment vertical="center" wrapText="1"/>
      <protection hidden="1"/>
    </xf>
    <xf numFmtId="0" fontId="46" fillId="2" borderId="69" xfId="0" applyFont="1" applyFill="1" applyBorder="1" applyAlignment="1" applyProtection="1">
      <alignment horizontal="center" vertical="center"/>
      <protection hidden="1"/>
    </xf>
    <xf numFmtId="0" fontId="47" fillId="0" borderId="72" xfId="0" applyFont="1" applyBorder="1" applyProtection="1">
      <protection hidden="1"/>
    </xf>
    <xf numFmtId="0" fontId="46" fillId="2" borderId="70" xfId="0" applyFont="1" applyFill="1" applyBorder="1" applyAlignment="1" applyProtection="1">
      <alignment horizontal="center" vertical="center"/>
      <protection hidden="1"/>
    </xf>
    <xf numFmtId="0" fontId="47" fillId="0" borderId="7" xfId="0" applyFont="1" applyBorder="1" applyProtection="1">
      <protection hidden="1"/>
    </xf>
    <xf numFmtId="167" fontId="8" fillId="5" borderId="65" xfId="0" applyNumberFormat="1" applyFont="1" applyFill="1" applyBorder="1" applyAlignment="1" applyProtection="1">
      <alignment horizontal="center" vertical="center" wrapText="1"/>
      <protection hidden="1"/>
    </xf>
    <xf numFmtId="0" fontId="43" fillId="5" borderId="67" xfId="0" applyFont="1" applyFill="1" applyBorder="1" applyProtection="1">
      <protection hidden="1"/>
    </xf>
    <xf numFmtId="10" fontId="8" fillId="5" borderId="66" xfId="0" applyNumberFormat="1" applyFont="1" applyFill="1" applyBorder="1" applyAlignment="1" applyProtection="1">
      <alignment horizontal="center" vertical="center"/>
      <protection hidden="1"/>
    </xf>
    <xf numFmtId="0" fontId="43" fillId="5" borderId="68" xfId="0" applyFont="1" applyFill="1" applyBorder="1" applyProtection="1">
      <protection hidden="1"/>
    </xf>
    <xf numFmtId="10" fontId="8" fillId="5" borderId="5" xfId="0" applyNumberFormat="1" applyFont="1" applyFill="1" applyBorder="1" applyAlignment="1" applyProtection="1">
      <alignment horizontal="center" vertical="center"/>
      <protection hidden="1"/>
    </xf>
    <xf numFmtId="0" fontId="43" fillId="5" borderId="24" xfId="0" applyFont="1" applyFill="1" applyBorder="1" applyProtection="1">
      <protection hidden="1"/>
    </xf>
    <xf numFmtId="0" fontId="37" fillId="0" borderId="1" xfId="20" applyFont="1" applyAlignment="1" applyProtection="1">
      <alignment horizontal="center" vertical="center"/>
      <protection locked="0"/>
    </xf>
    <xf numFmtId="0" fontId="53" fillId="0" borderId="1" xfId="20" applyFont="1" applyAlignment="1" applyProtection="1">
      <alignment horizontal="center" vertical="center"/>
      <protection locked="0"/>
    </xf>
    <xf numFmtId="0" fontId="40" fillId="0" borderId="16" xfId="20" applyFont="1" applyBorder="1" applyAlignment="1" applyProtection="1">
      <alignment horizontal="left" vertical="center" wrapText="1"/>
      <protection hidden="1"/>
    </xf>
    <xf numFmtId="44" fontId="8" fillId="5" borderId="6" xfId="19" applyFont="1" applyFill="1" applyBorder="1" applyAlignment="1" applyProtection="1">
      <alignment horizontal="center" vertical="center"/>
      <protection hidden="1"/>
    </xf>
    <xf numFmtId="44" fontId="43" fillId="5" borderId="56" xfId="19" applyFont="1" applyFill="1" applyBorder="1" applyProtection="1">
      <protection hidden="1"/>
    </xf>
    <xf numFmtId="165" fontId="18" fillId="2" borderId="15" xfId="0" applyNumberFormat="1" applyFont="1" applyFill="1" applyBorder="1" applyAlignment="1" applyProtection="1">
      <alignment horizontal="center" vertical="center"/>
      <protection hidden="1"/>
    </xf>
    <xf numFmtId="165" fontId="18" fillId="2" borderId="18" xfId="0" applyNumberFormat="1" applyFont="1" applyFill="1" applyBorder="1" applyAlignment="1" applyProtection="1">
      <alignment horizontal="center" vertical="center"/>
      <protection hidden="1"/>
    </xf>
    <xf numFmtId="165" fontId="18" fillId="2" borderId="20" xfId="0" applyNumberFormat="1" applyFont="1" applyFill="1" applyBorder="1" applyAlignment="1" applyProtection="1">
      <alignment horizontal="center" vertical="center"/>
      <protection hidden="1"/>
    </xf>
    <xf numFmtId="165" fontId="18" fillId="2" borderId="16" xfId="0" applyNumberFormat="1" applyFont="1" applyFill="1" applyBorder="1" applyAlignment="1" applyProtection="1">
      <alignment horizontal="center" vertical="center"/>
      <protection hidden="1"/>
    </xf>
    <xf numFmtId="165" fontId="18" fillId="2" borderId="1" xfId="0" applyNumberFormat="1" applyFont="1" applyFill="1" applyBorder="1" applyAlignment="1" applyProtection="1">
      <alignment horizontal="center" vertical="center"/>
      <protection hidden="1"/>
    </xf>
    <xf numFmtId="165" fontId="18" fillId="2" borderId="21" xfId="0" applyNumberFormat="1" applyFont="1" applyFill="1" applyBorder="1" applyAlignment="1" applyProtection="1">
      <alignment horizontal="center" vertical="center"/>
      <protection hidden="1"/>
    </xf>
    <xf numFmtId="168" fontId="46" fillId="2" borderId="57" xfId="0" applyNumberFormat="1" applyFont="1" applyFill="1" applyBorder="1" applyAlignment="1" applyProtection="1">
      <alignment horizontal="center" vertical="center"/>
      <protection hidden="1"/>
    </xf>
    <xf numFmtId="168" fontId="46" fillId="2" borderId="12" xfId="0" applyNumberFormat="1" applyFont="1" applyFill="1" applyBorder="1" applyAlignment="1" applyProtection="1">
      <alignment horizontal="center" vertical="center"/>
      <protection hidden="1"/>
    </xf>
    <xf numFmtId="165" fontId="17" fillId="0" borderId="15" xfId="0" applyNumberFormat="1" applyFont="1" applyBorder="1" applyAlignment="1" applyProtection="1">
      <alignment horizontal="center" vertical="center"/>
      <protection hidden="1"/>
    </xf>
    <xf numFmtId="165" fontId="17" fillId="0" borderId="18" xfId="0" applyNumberFormat="1" applyFont="1" applyBorder="1" applyAlignment="1" applyProtection="1">
      <alignment horizontal="center" vertical="center"/>
      <protection hidden="1"/>
    </xf>
    <xf numFmtId="165" fontId="17" fillId="0" borderId="20" xfId="0" applyNumberFormat="1" applyFont="1" applyBorder="1" applyAlignment="1" applyProtection="1">
      <alignment horizontal="center" vertical="center"/>
      <protection hidden="1"/>
    </xf>
    <xf numFmtId="10" fontId="8" fillId="0" borderId="5" xfId="0" applyNumberFormat="1" applyFont="1" applyBorder="1" applyAlignment="1" applyProtection="1">
      <alignment horizontal="center" vertical="center" wrapText="1"/>
      <protection hidden="1"/>
    </xf>
    <xf numFmtId="0" fontId="43" fillId="0" borderId="24" xfId="0" applyFont="1" applyBorder="1" applyAlignment="1" applyProtection="1">
      <alignment wrapText="1"/>
      <protection hidden="1"/>
    </xf>
    <xf numFmtId="0" fontId="43" fillId="0" borderId="76" xfId="0" applyFont="1" applyBorder="1" applyProtection="1">
      <protection hidden="1"/>
    </xf>
    <xf numFmtId="0" fontId="43" fillId="0" borderId="10" xfId="0" applyFont="1" applyBorder="1" applyProtection="1">
      <protection hidden="1"/>
    </xf>
    <xf numFmtId="167" fontId="8" fillId="5" borderId="74" xfId="0" applyNumberFormat="1" applyFont="1" applyFill="1" applyBorder="1" applyAlignment="1" applyProtection="1">
      <alignment horizontal="center" vertical="center" wrapText="1"/>
      <protection hidden="1"/>
    </xf>
    <xf numFmtId="0" fontId="43" fillId="5" borderId="75" xfId="0" applyFont="1" applyFill="1" applyBorder="1" applyProtection="1">
      <protection hidden="1"/>
    </xf>
    <xf numFmtId="0" fontId="34" fillId="0" borderId="16" xfId="20" applyFont="1" applyBorder="1" applyAlignment="1" applyProtection="1">
      <alignment horizontal="center"/>
      <protection locked="0"/>
    </xf>
    <xf numFmtId="44" fontId="34" fillId="0" borderId="16" xfId="19" applyFont="1" applyBorder="1" applyAlignment="1" applyProtection="1">
      <alignment horizontal="center"/>
      <protection locked="0"/>
    </xf>
    <xf numFmtId="0" fontId="34" fillId="0" borderId="17" xfId="20" applyFont="1" applyBorder="1" applyAlignment="1" applyProtection="1">
      <alignment horizontal="center"/>
      <protection locked="0"/>
    </xf>
    <xf numFmtId="0" fontId="34" fillId="0" borderId="1" xfId="20" applyFont="1" applyAlignment="1" applyProtection="1">
      <alignment horizontal="center"/>
      <protection locked="0"/>
    </xf>
    <xf numFmtId="44" fontId="34" fillId="0" borderId="1" xfId="19" applyFont="1" applyBorder="1" applyAlignment="1" applyProtection="1">
      <alignment horizontal="center"/>
      <protection locked="0"/>
    </xf>
    <xf numFmtId="0" fontId="34" fillId="0" borderId="19" xfId="20" applyFont="1" applyBorder="1" applyAlignment="1" applyProtection="1">
      <alignment horizontal="center"/>
      <protection locked="0"/>
    </xf>
    <xf numFmtId="44" fontId="20" fillId="0" borderId="1" xfId="19" applyFont="1" applyBorder="1" applyAlignment="1" applyProtection="1">
      <alignment horizontal="center" vertical="center"/>
      <protection locked="0"/>
    </xf>
    <xf numFmtId="44" fontId="35" fillId="0" borderId="1" xfId="19" applyFont="1" applyBorder="1" applyAlignment="1" applyProtection="1">
      <alignment horizontal="center" vertical="center"/>
      <protection locked="0"/>
    </xf>
    <xf numFmtId="0" fontId="0" fillId="0" borderId="20" xfId="20" applyFont="1" applyBorder="1" applyAlignment="1" applyProtection="1">
      <alignment vertical="center"/>
      <protection locked="0"/>
    </xf>
    <xf numFmtId="0" fontId="0" fillId="0" borderId="21" xfId="20" applyFont="1" applyBorder="1" applyAlignment="1" applyProtection="1">
      <alignment vertical="center"/>
      <protection locked="0"/>
    </xf>
    <xf numFmtId="0" fontId="0" fillId="0" borderId="21" xfId="20" applyFont="1" applyBorder="1" applyAlignment="1" applyProtection="1">
      <alignment horizontal="center" vertical="center"/>
      <protection locked="0"/>
    </xf>
    <xf numFmtId="0" fontId="36" fillId="0" borderId="21" xfId="20" applyFont="1" applyBorder="1" applyAlignment="1" applyProtection="1">
      <alignment horizontal="left" vertical="center"/>
      <protection locked="0"/>
    </xf>
    <xf numFmtId="0" fontId="37" fillId="0" borderId="21" xfId="20" applyFont="1" applyBorder="1" applyAlignment="1" applyProtection="1">
      <alignment horizontal="center" vertical="center" wrapText="1"/>
      <protection locked="0"/>
    </xf>
    <xf numFmtId="2" fontId="37" fillId="0" borderId="21" xfId="20" applyNumberFormat="1" applyFont="1" applyBorder="1" applyAlignment="1" applyProtection="1">
      <alignment horizontal="center" vertical="center" wrapText="1"/>
      <protection locked="0"/>
    </xf>
    <xf numFmtId="44" fontId="37" fillId="0" borderId="21" xfId="19" applyFont="1" applyBorder="1" applyAlignment="1" applyProtection="1">
      <alignment horizontal="center" vertical="center" wrapText="1"/>
      <protection locked="0"/>
    </xf>
    <xf numFmtId="10" fontId="37" fillId="0" borderId="22" xfId="22" applyNumberFormat="1" applyFont="1" applyBorder="1" applyAlignment="1" applyProtection="1">
      <alignment horizontal="center" vertical="center" wrapText="1"/>
      <protection locked="0"/>
    </xf>
    <xf numFmtId="0" fontId="37" fillId="0" borderId="1" xfId="20" applyFont="1" applyAlignment="1" applyProtection="1">
      <alignment horizontal="left" vertical="center"/>
      <protection locked="0"/>
    </xf>
    <xf numFmtId="44" fontId="0" fillId="0" borderId="1" xfId="19" applyFont="1" applyBorder="1" applyAlignment="1" applyProtection="1">
      <alignment horizontal="center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38" fillId="0" borderId="1" xfId="20" applyFont="1" applyAlignment="1" applyProtection="1">
      <alignment horizontal="center" vertical="center"/>
      <protection locked="0"/>
    </xf>
    <xf numFmtId="44" fontId="38" fillId="0" borderId="1" xfId="19" applyFont="1" applyBorder="1" applyAlignment="1" applyProtection="1">
      <alignment horizontal="center" vertical="center"/>
      <protection locked="0"/>
    </xf>
    <xf numFmtId="2" fontId="0" fillId="0" borderId="1" xfId="0" applyNumberFormat="1" applyBorder="1" applyProtection="1">
      <protection locked="0"/>
    </xf>
    <xf numFmtId="44" fontId="12" fillId="0" borderId="1" xfId="19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7" fillId="0" borderId="1" xfId="0" applyFont="1" applyBorder="1" applyAlignment="1" applyProtection="1">
      <alignment horizontal="center" vertical="center"/>
      <protection locked="0"/>
    </xf>
    <xf numFmtId="2" fontId="37" fillId="0" borderId="1" xfId="0" applyNumberFormat="1" applyFont="1" applyBorder="1" applyAlignment="1" applyProtection="1">
      <alignment horizontal="center" vertical="center"/>
      <protection locked="0"/>
    </xf>
    <xf numFmtId="44" fontId="37" fillId="0" borderId="1" xfId="19" applyFont="1" applyBorder="1" applyAlignment="1" applyProtection="1">
      <alignment horizontal="center" vertical="center"/>
      <protection locked="0"/>
    </xf>
    <xf numFmtId="0" fontId="38" fillId="0" borderId="1" xfId="20" applyFont="1" applyAlignment="1" applyProtection="1">
      <alignment horizontal="center" vertical="center"/>
      <protection locked="0"/>
    </xf>
    <xf numFmtId="0" fontId="31" fillId="0" borderId="1" xfId="0" applyFont="1" applyBorder="1" applyAlignment="1" applyProtection="1">
      <alignment horizontal="center" vertical="center"/>
      <protection locked="0"/>
    </xf>
    <xf numFmtId="2" fontId="38" fillId="0" borderId="1" xfId="0" applyNumberFormat="1" applyFont="1" applyBorder="1" applyAlignment="1" applyProtection="1">
      <alignment horizontal="center" vertical="center"/>
      <protection locked="0"/>
    </xf>
    <xf numFmtId="44" fontId="31" fillId="0" borderId="1" xfId="19" applyFont="1" applyBorder="1" applyAlignment="1" applyProtection="1">
      <alignment horizontal="center" vertical="center"/>
      <protection locked="0"/>
    </xf>
    <xf numFmtId="44" fontId="12" fillId="0" borderId="0" xfId="19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36" fillId="0" borderId="16" xfId="20" applyFont="1" applyBorder="1" applyAlignment="1" applyProtection="1">
      <alignment horizontal="centerContinuous" vertical="center"/>
      <protection hidden="1"/>
    </xf>
    <xf numFmtId="0" fontId="37" fillId="0" borderId="16" xfId="20" applyFont="1" applyBorder="1" applyAlignment="1" applyProtection="1">
      <alignment horizontal="center" vertical="center" wrapText="1"/>
      <protection hidden="1"/>
    </xf>
    <xf numFmtId="2" fontId="37" fillId="0" borderId="16" xfId="20" applyNumberFormat="1" applyFont="1" applyBorder="1" applyAlignment="1" applyProtection="1">
      <alignment horizontal="center" vertical="center" wrapText="1"/>
      <protection hidden="1"/>
    </xf>
    <xf numFmtId="44" fontId="37" fillId="0" borderId="16" xfId="19" applyFont="1" applyBorder="1" applyAlignment="1" applyProtection="1">
      <alignment horizontal="center" vertical="center" wrapText="1"/>
      <protection hidden="1"/>
    </xf>
    <xf numFmtId="10" fontId="37" fillId="0" borderId="17" xfId="22" applyNumberFormat="1" applyFont="1" applyBorder="1" applyAlignment="1" applyProtection="1">
      <alignment horizontal="center" vertical="center" wrapText="1"/>
      <protection hidden="1"/>
    </xf>
    <xf numFmtId="0" fontId="0" fillId="0" borderId="1" xfId="0" applyBorder="1" applyProtection="1">
      <protection hidden="1"/>
    </xf>
    <xf numFmtId="0" fontId="3" fillId="0" borderId="18" xfId="0" applyFont="1" applyBorder="1" applyAlignment="1" applyProtection="1">
      <alignment vertical="center" wrapText="1"/>
      <protection hidden="1"/>
    </xf>
    <xf numFmtId="0" fontId="3" fillId="0" borderId="1" xfId="0" applyFont="1" applyBorder="1" applyAlignment="1" applyProtection="1">
      <alignment vertical="center" wrapText="1"/>
      <protection hidden="1"/>
    </xf>
    <xf numFmtId="0" fontId="3" fillId="0" borderId="1" xfId="0" applyFont="1" applyBorder="1" applyAlignment="1" applyProtection="1">
      <alignment horizontal="left" vertic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2" fontId="3" fillId="0" borderId="1" xfId="0" applyNumberFormat="1" applyFont="1" applyBorder="1" applyAlignment="1" applyProtection="1">
      <alignment horizontal="center" vertical="center" wrapText="1"/>
      <protection hidden="1"/>
    </xf>
    <xf numFmtId="44" fontId="3" fillId="0" borderId="1" xfId="19" applyFont="1" applyBorder="1" applyAlignment="1" applyProtection="1">
      <alignment horizontal="center" vertical="center" wrapText="1"/>
      <protection hidden="1"/>
    </xf>
    <xf numFmtId="10" fontId="23" fillId="0" borderId="19" xfId="22" applyNumberFormat="1" applyFont="1" applyBorder="1" applyAlignment="1" applyProtection="1">
      <alignment horizontal="center" vertical="center" wrapText="1"/>
      <protection hidden="1"/>
    </xf>
    <xf numFmtId="49" fontId="42" fillId="4" borderId="53" xfId="0" applyNumberFormat="1" applyFont="1" applyFill="1" applyBorder="1" applyAlignment="1" applyProtection="1">
      <alignment horizontal="center" vertical="center"/>
      <protection hidden="1"/>
    </xf>
    <xf numFmtId="49" fontId="42" fillId="4" borderId="54" xfId="0" applyNumberFormat="1" applyFont="1" applyFill="1" applyBorder="1" applyAlignment="1" applyProtection="1">
      <alignment horizontal="center" vertical="center"/>
      <protection hidden="1"/>
    </xf>
    <xf numFmtId="0" fontId="42" fillId="4" borderId="54" xfId="0" applyFont="1" applyFill="1" applyBorder="1" applyAlignment="1" applyProtection="1">
      <alignment horizontal="center" vertical="center" wrapText="1"/>
      <protection hidden="1"/>
    </xf>
    <xf numFmtId="2" fontId="42" fillId="4" borderId="54" xfId="0" applyNumberFormat="1" applyFont="1" applyFill="1" applyBorder="1" applyAlignment="1" applyProtection="1">
      <alignment horizontal="center" vertical="center" wrapText="1"/>
      <protection hidden="1"/>
    </xf>
    <xf numFmtId="44" fontId="42" fillId="4" borderId="54" xfId="19" applyFont="1" applyFill="1" applyBorder="1" applyAlignment="1" applyProtection="1">
      <alignment horizontal="center" vertical="center" wrapText="1"/>
      <protection hidden="1"/>
    </xf>
    <xf numFmtId="10" fontId="42" fillId="4" borderId="55" xfId="22" applyNumberFormat="1" applyFont="1" applyFill="1" applyBorder="1" applyAlignment="1" applyProtection="1">
      <alignment horizontal="center" vertical="center" wrapText="1"/>
      <protection hidden="1"/>
    </xf>
    <xf numFmtId="0" fontId="10" fillId="0" borderId="51" xfId="0" applyFont="1" applyBorder="1" applyAlignment="1" applyProtection="1">
      <alignment horizontal="center" vertical="center"/>
      <protection hidden="1"/>
    </xf>
    <xf numFmtId="0" fontId="10" fillId="0" borderId="25" xfId="0" applyFont="1" applyBorder="1" applyAlignment="1" applyProtection="1">
      <alignment horizontal="center" vertical="center"/>
      <protection hidden="1"/>
    </xf>
    <xf numFmtId="0" fontId="10" fillId="0" borderId="25" xfId="0" applyFont="1" applyBorder="1" applyAlignment="1" applyProtection="1">
      <alignment horizontal="left" vertical="center" wrapText="1"/>
      <protection hidden="1"/>
    </xf>
    <xf numFmtId="2" fontId="10" fillId="0" borderId="25" xfId="0" applyNumberFormat="1" applyFont="1" applyBorder="1" applyAlignment="1" applyProtection="1">
      <alignment horizontal="right" vertical="center"/>
      <protection hidden="1"/>
    </xf>
    <xf numFmtId="44" fontId="10" fillId="0" borderId="25" xfId="19" applyFont="1" applyBorder="1" applyAlignment="1" applyProtection="1">
      <alignment horizontal="right" vertical="center"/>
      <protection hidden="1"/>
    </xf>
    <xf numFmtId="10" fontId="10" fillId="0" borderId="52" xfId="22" applyNumberFormat="1" applyFont="1" applyBorder="1" applyAlignment="1" applyProtection="1">
      <alignment horizontal="center" vertical="center"/>
      <protection hidden="1"/>
    </xf>
    <xf numFmtId="0" fontId="10" fillId="0" borderId="46" xfId="0" applyFont="1" applyBorder="1" applyAlignment="1" applyProtection="1">
      <alignment horizontal="center" vertical="center"/>
      <protection hidden="1"/>
    </xf>
    <xf numFmtId="0" fontId="10" fillId="0" borderId="85" xfId="0" applyFont="1" applyBorder="1" applyAlignment="1" applyProtection="1">
      <alignment horizontal="center" vertical="center"/>
      <protection hidden="1"/>
    </xf>
    <xf numFmtId="2" fontId="10" fillId="0" borderId="85" xfId="0" applyNumberFormat="1" applyFont="1" applyBorder="1" applyAlignment="1" applyProtection="1">
      <alignment horizontal="right" vertical="center"/>
      <protection hidden="1"/>
    </xf>
    <xf numFmtId="44" fontId="10" fillId="0" borderId="25" xfId="19" applyFont="1" applyFill="1" applyBorder="1" applyAlignment="1" applyProtection="1">
      <alignment horizontal="right" vertical="center"/>
      <protection hidden="1"/>
    </xf>
    <xf numFmtId="44" fontId="10" fillId="10" borderId="25" xfId="19" applyFont="1" applyFill="1" applyBorder="1" applyAlignment="1" applyProtection="1">
      <alignment horizontal="right" vertical="center"/>
      <protection locked="0"/>
    </xf>
    <xf numFmtId="44" fontId="10" fillId="10" borderId="25" xfId="19" applyFont="1" applyFill="1" applyBorder="1" applyAlignment="1" applyProtection="1">
      <alignment horizontal="center" vertical="center"/>
      <protection locked="0"/>
    </xf>
    <xf numFmtId="10" fontId="62" fillId="11" borderId="87" xfId="22" applyNumberFormat="1" applyFont="1" applyFill="1" applyBorder="1" applyAlignment="1" applyProtection="1">
      <alignment horizontal="center" vertical="center"/>
      <protection locked="0"/>
    </xf>
    <xf numFmtId="0" fontId="50" fillId="0" borderId="1" xfId="0" applyFont="1" applyBorder="1" applyAlignment="1" applyProtection="1">
      <alignment horizontal="justify" vertical="center"/>
      <protection locked="0"/>
    </xf>
    <xf numFmtId="0" fontId="3" fillId="0" borderId="1" xfId="21" applyFont="1" applyAlignment="1" applyProtection="1">
      <alignment horizontal="center" vertical="center" wrapText="1"/>
      <protection locked="0"/>
    </xf>
    <xf numFmtId="0" fontId="0" fillId="0" borderId="1" xfId="20" applyFont="1" applyAlignment="1" applyProtection="1">
      <alignment horizontal="centerContinuous" vertical="center" wrapText="1"/>
      <protection locked="0"/>
    </xf>
    <xf numFmtId="0" fontId="3" fillId="0" borderId="1" xfId="21" applyFont="1" applyAlignment="1" applyProtection="1">
      <alignment horizontal="centerContinuous" vertical="center"/>
      <protection locked="0"/>
    </xf>
    <xf numFmtId="4" fontId="0" fillId="0" borderId="1" xfId="20" applyNumberFormat="1" applyFont="1" applyAlignment="1" applyProtection="1">
      <alignment horizontal="center" vertical="center"/>
      <protection locked="0"/>
    </xf>
    <xf numFmtId="0" fontId="37" fillId="0" borderId="1" xfId="20" applyFont="1" applyAlignment="1" applyProtection="1">
      <alignment horizontal="centerContinuous" vertical="center"/>
      <protection locked="0"/>
    </xf>
    <xf numFmtId="44" fontId="3" fillId="0" borderId="1" xfId="21" applyNumberFormat="1" applyFont="1" applyAlignment="1" applyProtection="1">
      <alignment horizontal="centerContinuous" vertical="center"/>
      <protection locked="0"/>
    </xf>
    <xf numFmtId="0" fontId="38" fillId="0" borderId="1" xfId="20" applyFont="1" applyAlignment="1" applyProtection="1">
      <alignment horizontal="centerContinuous" vertical="center"/>
      <protection locked="0"/>
    </xf>
    <xf numFmtId="0" fontId="38" fillId="0" borderId="1" xfId="0" applyFont="1" applyBorder="1" applyAlignment="1" applyProtection="1">
      <alignment horizontal="center" vertical="center"/>
      <protection locked="0"/>
    </xf>
    <xf numFmtId="0" fontId="30" fillId="0" borderId="1" xfId="21" applyProtection="1">
      <protection hidden="1"/>
    </xf>
    <xf numFmtId="0" fontId="51" fillId="0" borderId="19" xfId="20" applyFont="1" applyBorder="1" applyAlignment="1" applyProtection="1">
      <alignment horizontal="left" vertical="center" wrapText="1"/>
      <protection hidden="1"/>
    </xf>
    <xf numFmtId="0" fontId="37" fillId="0" borderId="1" xfId="20" applyFont="1" applyAlignment="1" applyProtection="1">
      <alignment horizontal="left" vertical="center" wrapText="1"/>
      <protection hidden="1"/>
    </xf>
    <xf numFmtId="0" fontId="37" fillId="0" borderId="19" xfId="20" applyFont="1" applyBorder="1" applyAlignment="1" applyProtection="1">
      <alignment horizontal="left" vertical="center" wrapText="1"/>
      <protection hidden="1"/>
    </xf>
    <xf numFmtId="10" fontId="43" fillId="0" borderId="62" xfId="23" applyNumberFormat="1" applyFont="1" applyBorder="1" applyAlignment="1" applyProtection="1">
      <alignment vertical="center"/>
      <protection locked="0"/>
    </xf>
    <xf numFmtId="10" fontId="43" fillId="0" borderId="64" xfId="23" applyNumberFormat="1" applyFont="1" applyBorder="1" applyAlignment="1" applyProtection="1">
      <alignment vertical="center"/>
      <protection locked="0"/>
    </xf>
    <xf numFmtId="10" fontId="43" fillId="0" borderId="60" xfId="23" applyNumberFormat="1" applyFont="1" applyBorder="1" applyAlignment="1" applyProtection="1">
      <alignment vertical="center"/>
      <protection locked="0"/>
    </xf>
    <xf numFmtId="164" fontId="10" fillId="0" borderId="1" xfId="21" applyNumberFormat="1" applyFont="1" applyAlignment="1" applyProtection="1">
      <alignment horizontal="center" vertical="center"/>
      <protection locked="0"/>
    </xf>
    <xf numFmtId="0" fontId="40" fillId="0" borderId="20" xfId="20" applyFont="1" applyBorder="1" applyAlignment="1" applyProtection="1">
      <alignment horizontal="left" vertical="center" wrapText="1"/>
      <protection hidden="1"/>
    </xf>
    <xf numFmtId="0" fontId="40" fillId="0" borderId="21" xfId="20" applyFont="1" applyBorder="1" applyAlignment="1" applyProtection="1">
      <alignment horizontal="center" vertical="center" wrapText="1"/>
      <protection hidden="1"/>
    </xf>
    <xf numFmtId="0" fontId="40" fillId="0" borderId="21" xfId="20" applyFont="1" applyBorder="1" applyAlignment="1" applyProtection="1">
      <alignment horizontal="left" vertical="center" wrapText="1"/>
      <protection hidden="1"/>
    </xf>
    <xf numFmtId="0" fontId="3" fillId="0" borderId="15" xfId="0" applyFont="1" applyBorder="1" applyAlignment="1" applyProtection="1">
      <alignment vertical="center" wrapText="1"/>
      <protection hidden="1"/>
    </xf>
    <xf numFmtId="0" fontId="3" fillId="0" borderId="16" xfId="0" applyFont="1" applyBorder="1" applyAlignment="1" applyProtection="1">
      <alignment vertical="center" wrapText="1"/>
      <protection hidden="1"/>
    </xf>
    <xf numFmtId="0" fontId="3" fillId="0" borderId="16" xfId="0" applyFont="1" applyBorder="1" applyAlignment="1" applyProtection="1">
      <alignment horizontal="center" vertical="center" wrapText="1"/>
      <protection hidden="1"/>
    </xf>
    <xf numFmtId="4" fontId="3" fillId="0" borderId="16" xfId="0" applyNumberFormat="1" applyFont="1" applyBorder="1" applyAlignment="1" applyProtection="1">
      <alignment horizontal="center" vertical="center" wrapText="1"/>
      <protection hidden="1"/>
    </xf>
    <xf numFmtId="10" fontId="43" fillId="5" borderId="60" xfId="23" applyNumberFormat="1" applyFont="1" applyFill="1" applyBorder="1" applyAlignment="1" applyProtection="1">
      <alignment vertical="center"/>
      <protection hidden="1"/>
    </xf>
    <xf numFmtId="0" fontId="0" fillId="0" borderId="28" xfId="20" applyFont="1" applyBorder="1" applyAlignment="1" applyProtection="1">
      <alignment horizontal="center" vertical="center"/>
      <protection locked="0"/>
    </xf>
    <xf numFmtId="0" fontId="34" fillId="0" borderId="29" xfId="20" applyFont="1" applyBorder="1" applyAlignment="1" applyProtection="1">
      <alignment horizontal="center" vertical="center"/>
      <protection locked="0"/>
    </xf>
    <xf numFmtId="0" fontId="20" fillId="0" borderId="30" xfId="20" applyFont="1" applyBorder="1" applyAlignment="1" applyProtection="1">
      <alignment horizontal="center"/>
      <protection locked="0"/>
    </xf>
    <xf numFmtId="0" fontId="0" fillId="0" borderId="30" xfId="0" applyBorder="1" applyProtection="1">
      <protection locked="0"/>
    </xf>
    <xf numFmtId="0" fontId="35" fillId="0" borderId="30" xfId="20" applyFont="1" applyBorder="1" applyAlignment="1" applyProtection="1">
      <alignment horizontal="center" vertical="center"/>
      <protection locked="0"/>
    </xf>
    <xf numFmtId="0" fontId="55" fillId="0" borderId="1" xfId="20" applyFont="1" applyAlignment="1" applyProtection="1">
      <alignment vertical="center"/>
      <protection locked="0"/>
    </xf>
    <xf numFmtId="0" fontId="55" fillId="0" borderId="1" xfId="20" applyFont="1" applyAlignment="1" applyProtection="1">
      <alignment horizontal="center" vertical="center"/>
      <protection locked="0"/>
    </xf>
    <xf numFmtId="4" fontId="55" fillId="0" borderId="1" xfId="20" applyNumberFormat="1" applyFont="1" applyAlignment="1" applyProtection="1">
      <alignment horizontal="center" vertical="center"/>
      <protection locked="0"/>
    </xf>
    <xf numFmtId="0" fontId="58" fillId="0" borderId="1" xfId="26" applyNumberFormat="1" applyFont="1" applyFill="1" applyBorder="1" applyAlignment="1" applyProtection="1">
      <alignment horizontal="center" vertical="center"/>
      <protection locked="0"/>
    </xf>
    <xf numFmtId="165" fontId="58" fillId="0" borderId="1" xfId="26" applyNumberFormat="1" applyFont="1" applyFill="1" applyBorder="1" applyAlignment="1" applyProtection="1">
      <alignment horizontal="center" vertical="center"/>
      <protection locked="0"/>
    </xf>
    <xf numFmtId="0" fontId="7" fillId="0" borderId="1" xfId="2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2" fontId="60" fillId="0" borderId="0" xfId="0" applyNumberFormat="1" applyFont="1" applyAlignment="1" applyProtection="1">
      <alignment vertical="center"/>
      <protection locked="0"/>
    </xf>
    <xf numFmtId="0" fontId="0" fillId="0" borderId="1" xfId="20" applyFont="1" applyAlignment="1" applyProtection="1">
      <alignment horizontal="left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1" xfId="20" applyFont="1" applyAlignment="1" applyProtection="1">
      <alignment horizontal="left"/>
      <protection locked="0"/>
    </xf>
    <xf numFmtId="4" fontId="37" fillId="0" borderId="0" xfId="0" applyNumberFormat="1" applyFont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31" fillId="0" borderId="1" xfId="20" applyFont="1" applyAlignment="1" applyProtection="1">
      <alignment horizontal="left" vertical="center"/>
      <protection locked="0"/>
    </xf>
    <xf numFmtId="0" fontId="31" fillId="0" borderId="1" xfId="20" applyFont="1" applyProtection="1">
      <protection locked="0"/>
    </xf>
    <xf numFmtId="2" fontId="31" fillId="0" borderId="0" xfId="0" applyNumberFormat="1" applyFont="1" applyAlignment="1" applyProtection="1">
      <alignment horizontal="center" vertical="center"/>
      <protection locked="0"/>
    </xf>
    <xf numFmtId="0" fontId="37" fillId="0" borderId="31" xfId="20" applyFont="1" applyBorder="1" applyAlignment="1" applyProtection="1">
      <alignment horizontal="left" vertical="center" wrapText="1"/>
      <protection hidden="1"/>
    </xf>
    <xf numFmtId="0" fontId="37" fillId="0" borderId="32" xfId="20" applyFont="1" applyBorder="1" applyAlignment="1" applyProtection="1">
      <alignment horizontal="left" vertical="center"/>
      <protection hidden="1"/>
    </xf>
    <xf numFmtId="0" fontId="37" fillId="0" borderId="32" xfId="20" applyFont="1" applyBorder="1" applyAlignment="1" applyProtection="1">
      <alignment vertical="center" wrapText="1"/>
      <protection hidden="1"/>
    </xf>
    <xf numFmtId="0" fontId="0" fillId="0" borderId="33" xfId="0" applyBorder="1" applyProtection="1">
      <protection hidden="1"/>
    </xf>
    <xf numFmtId="0" fontId="37" fillId="0" borderId="34" xfId="20" applyFont="1" applyBorder="1" applyAlignment="1" applyProtection="1">
      <alignment horizontal="left" vertical="center" wrapText="1"/>
      <protection hidden="1"/>
    </xf>
    <xf numFmtId="0" fontId="37" fillId="0" borderId="1" xfId="20" applyFont="1" applyAlignment="1" applyProtection="1">
      <alignment horizontal="left" vertical="center" wrapText="1"/>
      <protection hidden="1"/>
    </xf>
    <xf numFmtId="4" fontId="37" fillId="0" borderId="1" xfId="20" applyNumberFormat="1" applyFont="1" applyAlignment="1" applyProtection="1">
      <alignment horizontal="left" vertical="center" wrapText="1"/>
      <protection hidden="1"/>
    </xf>
    <xf numFmtId="0" fontId="0" fillId="0" borderId="19" xfId="0" applyBorder="1" applyProtection="1">
      <protection hidden="1"/>
    </xf>
    <xf numFmtId="0" fontId="0" fillId="0" borderId="0" xfId="0" applyProtection="1">
      <protection hidden="1"/>
    </xf>
    <xf numFmtId="0" fontId="56" fillId="0" borderId="1" xfId="20" applyFont="1" applyAlignment="1" applyProtection="1">
      <alignment horizontal="left" vertical="center"/>
      <protection hidden="1"/>
    </xf>
    <xf numFmtId="171" fontId="56" fillId="0" borderId="19" xfId="24" applyNumberFormat="1" applyFont="1" applyBorder="1" applyAlignment="1" applyProtection="1">
      <alignment horizontal="center" vertical="center" wrapText="1"/>
      <protection hidden="1"/>
    </xf>
    <xf numFmtId="4" fontId="56" fillId="0" borderId="1" xfId="20" applyNumberFormat="1" applyFont="1" applyAlignment="1" applyProtection="1">
      <alignment horizontal="left" vertical="center" wrapText="1"/>
      <protection hidden="1"/>
    </xf>
    <xf numFmtId="0" fontId="31" fillId="0" borderId="19" xfId="0" applyFont="1" applyBorder="1" applyAlignment="1" applyProtection="1">
      <alignment horizontal="left"/>
      <protection hidden="1"/>
    </xf>
    <xf numFmtId="0" fontId="37" fillId="0" borderId="1" xfId="20" applyFont="1" applyAlignment="1" applyProtection="1">
      <alignment vertical="center" wrapText="1"/>
      <protection hidden="1"/>
    </xf>
    <xf numFmtId="0" fontId="56" fillId="0" borderId="1" xfId="20" applyFont="1" applyAlignment="1" applyProtection="1">
      <alignment vertical="center" wrapText="1"/>
      <protection hidden="1"/>
    </xf>
    <xf numFmtId="166" fontId="56" fillId="0" borderId="19" xfId="24" applyNumberFormat="1" applyFont="1" applyBorder="1" applyAlignment="1" applyProtection="1">
      <alignment horizontal="center" vertical="center"/>
      <protection hidden="1"/>
    </xf>
    <xf numFmtId="0" fontId="37" fillId="0" borderId="35" xfId="20" applyFont="1" applyBorder="1" applyAlignment="1" applyProtection="1">
      <alignment horizontal="left" vertical="center" wrapText="1"/>
      <protection hidden="1"/>
    </xf>
    <xf numFmtId="0" fontId="37" fillId="0" borderId="36" xfId="20" applyFont="1" applyBorder="1" applyAlignment="1" applyProtection="1">
      <alignment horizontal="left" vertical="center"/>
      <protection hidden="1"/>
    </xf>
    <xf numFmtId="0" fontId="26" fillId="0" borderId="36" xfId="20" applyFont="1" applyBorder="1" applyAlignment="1" applyProtection="1">
      <alignment vertical="center"/>
      <protection hidden="1"/>
    </xf>
    <xf numFmtId="0" fontId="26" fillId="0" borderId="36" xfId="20" applyFont="1" applyBorder="1" applyAlignment="1" applyProtection="1">
      <alignment vertical="center" wrapText="1"/>
      <protection hidden="1"/>
    </xf>
    <xf numFmtId="0" fontId="56" fillId="0" borderId="36" xfId="20" applyFont="1" applyBorder="1" applyAlignment="1" applyProtection="1">
      <alignment horizontal="left" vertical="center" wrapText="1"/>
      <protection hidden="1"/>
    </xf>
    <xf numFmtId="174" fontId="56" fillId="0" borderId="37" xfId="24" applyNumberFormat="1" applyFont="1" applyBorder="1" applyAlignment="1" applyProtection="1">
      <alignment horizontal="center" vertical="center" wrapText="1"/>
      <protection hidden="1"/>
    </xf>
    <xf numFmtId="0" fontId="37" fillId="0" borderId="32" xfId="20" applyFont="1" applyBorder="1" applyAlignment="1" applyProtection="1">
      <alignment horizontal="left" vertical="center" wrapText="1"/>
      <protection hidden="1"/>
    </xf>
    <xf numFmtId="0" fontId="26" fillId="0" borderId="32" xfId="20" applyFont="1" applyBorder="1" applyAlignment="1" applyProtection="1">
      <alignment horizontal="left" vertical="center" wrapText="1"/>
      <protection hidden="1"/>
    </xf>
    <xf numFmtId="0" fontId="56" fillId="0" borderId="32" xfId="20" applyFont="1" applyBorder="1" applyAlignment="1" applyProtection="1">
      <alignment horizontal="left" vertical="center" wrapText="1"/>
      <protection hidden="1"/>
    </xf>
    <xf numFmtId="175" fontId="56" fillId="0" borderId="32" xfId="24" applyNumberFormat="1" applyFont="1" applyBorder="1" applyAlignment="1" applyProtection="1">
      <alignment horizontal="right" vertical="center" wrapText="1"/>
      <protection hidden="1"/>
    </xf>
    <xf numFmtId="49" fontId="57" fillId="0" borderId="26" xfId="25" applyNumberFormat="1" applyFont="1" applyBorder="1" applyAlignment="1" applyProtection="1">
      <alignment horizontal="center" vertical="center"/>
      <protection hidden="1"/>
    </xf>
    <xf numFmtId="49" fontId="57" fillId="0" borderId="38" xfId="25" applyNumberFormat="1" applyFont="1" applyBorder="1" applyAlignment="1" applyProtection="1">
      <alignment horizontal="center" vertical="center"/>
      <protection hidden="1"/>
    </xf>
    <xf numFmtId="49" fontId="57" fillId="0" borderId="27" xfId="25" applyNumberFormat="1" applyFont="1" applyBorder="1" applyAlignment="1" applyProtection="1">
      <alignment horizontal="center" vertical="center"/>
      <protection hidden="1"/>
    </xf>
    <xf numFmtId="49" fontId="58" fillId="0" borderId="39" xfId="25" applyNumberFormat="1" applyFont="1" applyBorder="1" applyAlignment="1" applyProtection="1">
      <alignment horizontal="center" vertical="center"/>
      <protection hidden="1"/>
    </xf>
    <xf numFmtId="0" fontId="0" fillId="0" borderId="40" xfId="0" applyBorder="1" applyProtection="1">
      <protection hidden="1"/>
    </xf>
    <xf numFmtId="0" fontId="58" fillId="0" borderId="40" xfId="26" applyNumberFormat="1" applyFont="1" applyFill="1" applyBorder="1" applyAlignment="1" applyProtection="1">
      <alignment horizontal="left" vertical="center"/>
      <protection hidden="1"/>
    </xf>
    <xf numFmtId="0" fontId="58" fillId="0" borderId="40" xfId="26" applyNumberFormat="1" applyFont="1" applyFill="1" applyBorder="1" applyAlignment="1" applyProtection="1">
      <alignment horizontal="center" vertical="center"/>
      <protection hidden="1"/>
    </xf>
    <xf numFmtId="165" fontId="58" fillId="0" borderId="40" xfId="26" applyNumberFormat="1" applyFont="1" applyFill="1" applyBorder="1" applyAlignment="1" applyProtection="1">
      <alignment horizontal="center" vertical="center"/>
      <protection hidden="1"/>
    </xf>
    <xf numFmtId="165" fontId="58" fillId="0" borderId="41" xfId="26" applyNumberFormat="1" applyFont="1" applyFill="1" applyBorder="1" applyAlignment="1" applyProtection="1">
      <alignment horizontal="center" vertical="center"/>
      <protection hidden="1"/>
    </xf>
    <xf numFmtId="49" fontId="58" fillId="0" borderId="42" xfId="25" applyNumberFormat="1" applyFont="1" applyBorder="1" applyAlignment="1" applyProtection="1">
      <alignment horizontal="center" vertical="center"/>
      <protection hidden="1"/>
    </xf>
    <xf numFmtId="0" fontId="58" fillId="0" borderId="1" xfId="26" applyNumberFormat="1" applyFont="1" applyFill="1" applyBorder="1" applyAlignment="1" applyProtection="1">
      <alignment horizontal="center" vertical="center"/>
      <protection hidden="1"/>
    </xf>
    <xf numFmtId="0" fontId="58" fillId="0" borderId="43" xfId="26" applyNumberFormat="1" applyFont="1" applyFill="1" applyBorder="1" applyAlignment="1" applyProtection="1">
      <alignment horizontal="center" vertical="center"/>
      <protection hidden="1"/>
    </xf>
    <xf numFmtId="49" fontId="58" fillId="0" borderId="42" xfId="25" applyNumberFormat="1" applyFont="1" applyBorder="1" applyAlignment="1" applyProtection="1">
      <alignment horizontal="centerContinuous" vertical="center"/>
      <protection hidden="1"/>
    </xf>
    <xf numFmtId="0" fontId="58" fillId="0" borderId="1" xfId="26" applyNumberFormat="1" applyFont="1" applyFill="1" applyBorder="1" applyAlignment="1" applyProtection="1">
      <alignment horizontal="centerContinuous" vertical="center"/>
      <protection hidden="1"/>
    </xf>
    <xf numFmtId="0" fontId="59" fillId="0" borderId="42" xfId="25" applyFont="1" applyBorder="1" applyAlignment="1" applyProtection="1">
      <alignment horizontal="center" vertical="center"/>
      <protection hidden="1"/>
    </xf>
    <xf numFmtId="0" fontId="59" fillId="0" borderId="1" xfId="25" applyFont="1" applyBorder="1" applyAlignment="1" applyProtection="1">
      <alignment horizontal="left" vertical="center"/>
      <protection hidden="1"/>
    </xf>
    <xf numFmtId="0" fontId="59" fillId="0" borderId="1" xfId="26" applyNumberFormat="1" applyFont="1" applyFill="1" applyBorder="1" applyAlignment="1" applyProtection="1">
      <alignment horizontal="center" vertical="center"/>
      <protection hidden="1"/>
    </xf>
    <xf numFmtId="165" fontId="21" fillId="0" borderId="43" xfId="24" applyFont="1" applyBorder="1" applyAlignment="1" applyProtection="1">
      <alignment horizontal="left" vertical="center"/>
      <protection hidden="1"/>
    </xf>
    <xf numFmtId="49" fontId="58" fillId="0" borderId="44" xfId="25" applyNumberFormat="1" applyFont="1" applyBorder="1" applyAlignment="1" applyProtection="1">
      <alignment horizontal="left" vertical="center"/>
      <protection hidden="1"/>
    </xf>
    <xf numFmtId="0" fontId="58" fillId="0" borderId="45" xfId="26" applyNumberFormat="1" applyFont="1" applyFill="1" applyBorder="1" applyAlignment="1" applyProtection="1">
      <alignment horizontal="center" vertical="center"/>
      <protection hidden="1"/>
    </xf>
    <xf numFmtId="165" fontId="21" fillId="0" borderId="45" xfId="24" applyFont="1" applyBorder="1" applyAlignment="1" applyProtection="1">
      <alignment horizontal="left" vertical="center"/>
      <protection hidden="1"/>
    </xf>
    <xf numFmtId="165" fontId="58" fillId="0" borderId="46" xfId="26" applyNumberFormat="1" applyFont="1" applyFill="1" applyBorder="1" applyAlignment="1" applyProtection="1">
      <alignment horizontal="center" vertical="center"/>
      <protection hidden="1"/>
    </xf>
    <xf numFmtId="0" fontId="59" fillId="0" borderId="1" xfId="25" applyFont="1" applyBorder="1" applyAlignment="1" applyProtection="1">
      <alignment horizontal="left" vertical="center" wrapText="1"/>
      <protection hidden="1"/>
    </xf>
    <xf numFmtId="0" fontId="59" fillId="0" borderId="1" xfId="25" applyFont="1" applyBorder="1" applyAlignment="1" applyProtection="1">
      <alignment horizontal="center" vertical="center"/>
      <protection hidden="1"/>
    </xf>
    <xf numFmtId="165" fontId="21" fillId="10" borderId="1" xfId="24" applyFont="1" applyFill="1" applyAlignment="1" applyProtection="1">
      <alignment horizontal="left" vertical="center"/>
      <protection locked="0"/>
    </xf>
    <xf numFmtId="165" fontId="21" fillId="10" borderId="43" xfId="24" applyFont="1" applyFill="1" applyBorder="1" applyAlignment="1" applyProtection="1">
      <alignment horizontal="left" vertical="center"/>
      <protection locked="0"/>
    </xf>
  </cellXfs>
  <cellStyles count="30">
    <cellStyle name="Excel Built-in Normal" xfId="20" xr:uid="{00000000-0005-0000-0000-000000000000}"/>
    <cellStyle name="Moeda" xfId="19" builtinId="4"/>
    <cellStyle name="Moeda 2" xfId="24" xr:uid="{00000000-0005-0000-0000-000002000000}"/>
    <cellStyle name="Normal" xfId="0" builtinId="0"/>
    <cellStyle name="Normal 11" xfId="27" xr:uid="{00000000-0005-0000-0000-000004000000}"/>
    <cellStyle name="Normal 2" xfId="1" xr:uid="{00000000-0005-0000-0000-000005000000}"/>
    <cellStyle name="Normal 2 2" xfId="4" xr:uid="{00000000-0005-0000-0000-000006000000}"/>
    <cellStyle name="Normal 2 3" xfId="7" xr:uid="{00000000-0005-0000-0000-000007000000}"/>
    <cellStyle name="Normal 2 4" xfId="23" xr:uid="{00000000-0005-0000-0000-000008000000}"/>
    <cellStyle name="Normal 3" xfId="3" xr:uid="{00000000-0005-0000-0000-000009000000}"/>
    <cellStyle name="Normal 4" xfId="8" xr:uid="{00000000-0005-0000-0000-00000A000000}"/>
    <cellStyle name="Normal 5" xfId="9" xr:uid="{00000000-0005-0000-0000-00000B000000}"/>
    <cellStyle name="Normal 6" xfId="10" xr:uid="{00000000-0005-0000-0000-00000C000000}"/>
    <cellStyle name="Normal 6 2" xfId="16" xr:uid="{00000000-0005-0000-0000-00000D000000}"/>
    <cellStyle name="Normal 7" xfId="13" xr:uid="{00000000-0005-0000-0000-00000E000000}"/>
    <cellStyle name="Normal 8" xfId="14" xr:uid="{00000000-0005-0000-0000-00000F000000}"/>
    <cellStyle name="Normal 9" xfId="21" xr:uid="{00000000-0005-0000-0000-000010000000}"/>
    <cellStyle name="Normal_11º MEDIÇÃO - vl real.rev2" xfId="25" xr:uid="{00000000-0005-0000-0000-000011000000}"/>
    <cellStyle name="Porcentagem" xfId="22" builtinId="5"/>
    <cellStyle name="Porcentagem 2" xfId="12" xr:uid="{00000000-0005-0000-0000-000013000000}"/>
    <cellStyle name="Porcentagem 2 2" xfId="18" xr:uid="{00000000-0005-0000-0000-000014000000}"/>
    <cellStyle name="Porcentagem 3" xfId="29" xr:uid="{00000000-0005-0000-0000-000015000000}"/>
    <cellStyle name="Porcentagem 5" xfId="28" xr:uid="{00000000-0005-0000-0000-000016000000}"/>
    <cellStyle name="Separador de milhares_11º MEDIÇÃO - vl real.rev2 2" xfId="26" xr:uid="{00000000-0005-0000-0000-000017000000}"/>
    <cellStyle name="Vírgula 2" xfId="2" xr:uid="{00000000-0005-0000-0000-000018000000}"/>
    <cellStyle name="Vírgula 2 2" xfId="5" xr:uid="{00000000-0005-0000-0000-000019000000}"/>
    <cellStyle name="Vírgula 3" xfId="6" xr:uid="{00000000-0005-0000-0000-00001A000000}"/>
    <cellStyle name="Vírgula 4" xfId="11" xr:uid="{00000000-0005-0000-0000-00001B000000}"/>
    <cellStyle name="Vírgula 4 2" xfId="17" xr:uid="{00000000-0005-0000-0000-00001C000000}"/>
    <cellStyle name="Vírgula 5" xfId="15" xr:uid="{00000000-0005-0000-0000-00001D000000}"/>
  </cellStyles>
  <dxfs count="717"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ill>
        <patternFill>
          <fgColor theme="0"/>
          <bgColor theme="4" tint="0.59996337778862885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ill>
        <patternFill>
          <fgColor theme="0"/>
          <bgColor theme="4" tint="0.59996337778862885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ill>
        <patternFill>
          <fgColor theme="0"/>
          <bgColor theme="4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</dxfs>
  <tableStyles count="0" defaultTableStyle="TableStyleMedium2" defaultPivotStyle="PivotStyleLight16"/>
  <colors>
    <mruColors>
      <color rgb="FFFFFF99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47"/>
  <sheetViews>
    <sheetView tabSelected="1" zoomScaleNormal="100" zoomScaleSheetLayoutView="100" workbookViewId="0">
      <selection activeCell="L10" sqref="L10"/>
    </sheetView>
  </sheetViews>
  <sheetFormatPr defaultColWidth="14.42578125" defaultRowHeight="12.75" outlineLevelCol="1" x14ac:dyDescent="0.2"/>
  <cols>
    <col min="1" max="1" width="14.42578125" style="81"/>
    <col min="2" max="2" width="15.5703125" style="5" customWidth="1"/>
    <col min="3" max="3" width="19.7109375" style="5" customWidth="1"/>
    <col min="4" max="4" width="76.28515625" style="5" customWidth="1" outlineLevel="1"/>
    <col min="5" max="5" width="8.85546875" style="5" customWidth="1" outlineLevel="1"/>
    <col min="6" max="6" width="14" style="86" customWidth="1" outlineLevel="1"/>
    <col min="7" max="8" width="16" style="78" customWidth="1"/>
    <col min="9" max="9" width="21.28515625" style="78" bestFit="1" customWidth="1"/>
    <col min="10" max="10" width="12" style="96" customWidth="1"/>
    <col min="11" max="11" width="15.85546875" style="5" customWidth="1"/>
    <col min="12" max="12" width="14.28515625" style="5" customWidth="1"/>
    <col min="13" max="13" width="20.42578125" style="5" customWidth="1"/>
    <col min="14" max="14" width="27.28515625" style="5" customWidth="1"/>
    <col min="15" max="24" width="9.140625" style="5" customWidth="1"/>
    <col min="25" max="16384" width="14.42578125" style="5"/>
  </cols>
  <sheetData>
    <row r="1" spans="1:24" x14ac:dyDescent="0.2">
      <c r="A1" s="6"/>
      <c r="B1" s="130"/>
      <c r="C1" s="254"/>
      <c r="D1" s="254"/>
      <c r="E1" s="254"/>
      <c r="F1" s="254"/>
      <c r="G1" s="255"/>
      <c r="H1" s="255"/>
      <c r="I1" s="255"/>
      <c r="J1" s="256"/>
    </row>
    <row r="2" spans="1:24" x14ac:dyDescent="0.2">
      <c r="A2" s="7"/>
      <c r="B2" s="135" t="s">
        <v>25</v>
      </c>
      <c r="C2" s="257"/>
      <c r="D2" s="257"/>
      <c r="E2" s="257"/>
      <c r="F2" s="257"/>
      <c r="G2" s="258"/>
      <c r="H2" s="258"/>
      <c r="I2" s="258"/>
      <c r="J2" s="259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x14ac:dyDescent="0.2">
      <c r="A3" s="8"/>
      <c r="B3" s="135"/>
      <c r="C3" s="188"/>
      <c r="D3" s="188"/>
      <c r="E3" s="188"/>
      <c r="F3" s="188"/>
      <c r="G3" s="260"/>
      <c r="H3" s="260"/>
      <c r="I3" s="260"/>
      <c r="J3" s="189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8" x14ac:dyDescent="0.2">
      <c r="A4" s="8"/>
      <c r="B4" s="135"/>
      <c r="C4" s="192"/>
      <c r="D4" s="192"/>
      <c r="E4" s="192"/>
      <c r="F4" s="192"/>
      <c r="G4" s="261"/>
      <c r="H4" s="261"/>
      <c r="I4" s="261"/>
      <c r="J4" s="193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6.5" thickBot="1" x14ac:dyDescent="0.25">
      <c r="A5" s="262"/>
      <c r="B5" s="263"/>
      <c r="C5" s="264"/>
      <c r="D5" s="265"/>
      <c r="E5" s="266"/>
      <c r="F5" s="267"/>
      <c r="G5" s="268"/>
      <c r="H5" s="268"/>
      <c r="I5" s="268"/>
      <c r="J5" s="269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8.75" customHeight="1" x14ac:dyDescent="0.2">
      <c r="A6" s="107" t="s">
        <v>32</v>
      </c>
      <c r="B6" s="108" t="s">
        <v>261</v>
      </c>
      <c r="C6" s="108"/>
      <c r="D6" s="288"/>
      <c r="E6" s="289"/>
      <c r="F6" s="290"/>
      <c r="G6" s="291"/>
      <c r="H6" s="291"/>
      <c r="I6" s="291"/>
      <c r="J6" s="29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25.5" customHeight="1" x14ac:dyDescent="0.2">
      <c r="A7" s="21" t="s">
        <v>162</v>
      </c>
      <c r="B7" s="106"/>
      <c r="C7" s="25"/>
      <c r="D7" s="25"/>
      <c r="E7" s="20"/>
      <c r="F7" s="293"/>
      <c r="G7" s="293"/>
      <c r="H7" s="293"/>
      <c r="I7" s="293"/>
      <c r="J7" s="87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30" customHeight="1" x14ac:dyDescent="0.2">
      <c r="A8" s="23" t="s">
        <v>2</v>
      </c>
      <c r="B8" s="25" t="s">
        <v>169</v>
      </c>
      <c r="C8" s="25"/>
      <c r="D8" s="25"/>
      <c r="E8" s="20"/>
      <c r="F8" s="183" t="s">
        <v>3</v>
      </c>
      <c r="G8" s="183"/>
      <c r="H8" s="34"/>
      <c r="I8" s="76">
        <f>G138</f>
        <v>0</v>
      </c>
      <c r="J8" s="88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9.5" customHeight="1" thickBot="1" x14ac:dyDescent="0.25">
      <c r="A9" s="27" t="s">
        <v>4</v>
      </c>
      <c r="B9" s="105" t="s">
        <v>356</v>
      </c>
      <c r="C9" s="29"/>
      <c r="D9" s="29"/>
      <c r="E9" s="28"/>
      <c r="F9" s="184"/>
      <c r="G9" s="184"/>
      <c r="H9" s="173"/>
      <c r="I9" s="174"/>
      <c r="J9" s="89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3.5" thickBot="1" x14ac:dyDescent="0.25">
      <c r="A10" s="294"/>
      <c r="B10" s="295"/>
      <c r="C10" s="295"/>
      <c r="D10" s="296"/>
      <c r="E10" s="297"/>
      <c r="F10" s="298"/>
      <c r="G10" s="299"/>
      <c r="H10" s="299"/>
      <c r="I10" s="299"/>
      <c r="J10" s="300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s="14" customFormat="1" ht="36.75" thickBot="1" x14ac:dyDescent="0.3">
      <c r="A11" s="301"/>
      <c r="B11" s="302" t="s">
        <v>7</v>
      </c>
      <c r="C11" s="303" t="s">
        <v>6</v>
      </c>
      <c r="D11" s="303" t="s">
        <v>8</v>
      </c>
      <c r="E11" s="303" t="s">
        <v>9</v>
      </c>
      <c r="F11" s="304" t="s">
        <v>10</v>
      </c>
      <c r="G11" s="305" t="s">
        <v>28</v>
      </c>
      <c r="H11" s="305" t="s">
        <v>269</v>
      </c>
      <c r="I11" s="305" t="s">
        <v>29</v>
      </c>
      <c r="J11" s="306" t="s">
        <v>11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</row>
    <row r="12" spans="1:24" ht="15" x14ac:dyDescent="0.2">
      <c r="A12" s="103">
        <v>1</v>
      </c>
      <c r="B12" s="104"/>
      <c r="C12" s="83"/>
      <c r="D12" s="84" t="s">
        <v>99</v>
      </c>
      <c r="E12" s="101">
        <f>E13+E15+E18+E20</f>
        <v>0</v>
      </c>
      <c r="F12" s="140"/>
      <c r="G12" s="101"/>
      <c r="H12" s="101"/>
      <c r="I12" s="101"/>
      <c r="J12" s="90" t="e">
        <f>E12/$G$138</f>
        <v>#DIV/0!</v>
      </c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</row>
    <row r="13" spans="1:24" ht="14.25" x14ac:dyDescent="0.2">
      <c r="A13" s="97" t="s">
        <v>153</v>
      </c>
      <c r="B13" s="98"/>
      <c r="C13" s="79"/>
      <c r="D13" s="80" t="s">
        <v>50</v>
      </c>
      <c r="E13" s="99">
        <f>I14</f>
        <v>0</v>
      </c>
      <c r="F13" s="141"/>
      <c r="G13" s="102"/>
      <c r="H13" s="102"/>
      <c r="I13" s="102"/>
      <c r="J13" s="91" t="e">
        <f>E13/$G$138</f>
        <v>#DIV/0!</v>
      </c>
      <c r="K13" s="15"/>
      <c r="L13" s="15"/>
      <c r="M13" s="15"/>
      <c r="N13" s="15"/>
      <c r="O13" s="15"/>
    </row>
    <row r="14" spans="1:24" ht="14.25" x14ac:dyDescent="0.2">
      <c r="A14" s="307" t="s">
        <v>152</v>
      </c>
      <c r="B14" s="308" t="s">
        <v>100</v>
      </c>
      <c r="C14" s="308" t="s">
        <v>101</v>
      </c>
      <c r="D14" s="309" t="str">
        <f>VLOOKUP(C14,Composições!$A$15:$G$60,3,0)</f>
        <v>ADMINISTRAÇÃO LOCAL</v>
      </c>
      <c r="E14" s="308" t="s">
        <v>315</v>
      </c>
      <c r="F14" s="310">
        <v>1</v>
      </c>
      <c r="G14" s="311">
        <f>VLOOKUP(C14,Composições!$A$15:$G$60,7,0)</f>
        <v>0</v>
      </c>
      <c r="H14" s="311">
        <f>ROUND(G14*(1+$F$139),2)</f>
        <v>0</v>
      </c>
      <c r="I14" s="311">
        <f>ROUND((H14*F14),2)</f>
        <v>0</v>
      </c>
      <c r="J14" s="312" t="e">
        <f>I14/$G$138</f>
        <v>#DIV/0!</v>
      </c>
      <c r="K14" s="15"/>
      <c r="L14" s="15"/>
      <c r="M14" s="15"/>
      <c r="N14" s="15"/>
      <c r="O14" s="15"/>
    </row>
    <row r="15" spans="1:24" ht="14.25" x14ac:dyDescent="0.2">
      <c r="A15" s="97" t="s">
        <v>154</v>
      </c>
      <c r="B15" s="98"/>
      <c r="C15" s="79"/>
      <c r="D15" s="80" t="s">
        <v>102</v>
      </c>
      <c r="E15" s="99">
        <f>I16+I17</f>
        <v>0</v>
      </c>
      <c r="F15" s="141"/>
      <c r="G15" s="102"/>
      <c r="H15" s="102"/>
      <c r="I15" s="102"/>
      <c r="J15" s="91" t="e">
        <f>E15/$G$138</f>
        <v>#DIV/0!</v>
      </c>
      <c r="K15" s="15"/>
      <c r="L15" s="15"/>
      <c r="M15" s="15"/>
      <c r="N15" s="15"/>
      <c r="O15" s="15"/>
    </row>
    <row r="16" spans="1:24" ht="14.25" x14ac:dyDescent="0.2">
      <c r="A16" s="307" t="s">
        <v>155</v>
      </c>
      <c r="B16" s="308" t="s">
        <v>100</v>
      </c>
      <c r="C16" s="308" t="s">
        <v>103</v>
      </c>
      <c r="D16" s="309" t="str">
        <f>VLOOKUP(C16,Composições!$A$15:$G$60,3,0)</f>
        <v>CANTEIRO DE OBRA</v>
      </c>
      <c r="E16" s="308" t="s">
        <v>315</v>
      </c>
      <c r="F16" s="310">
        <v>1</v>
      </c>
      <c r="G16" s="311">
        <f>VLOOKUP(C16,Composições!$A$15:$G$60,7,0)</f>
        <v>0</v>
      </c>
      <c r="H16" s="311">
        <f>ROUND(G16*(1+$F$139),2)</f>
        <v>0</v>
      </c>
      <c r="I16" s="311">
        <f>ROUND((H16*F16),2)</f>
        <v>0</v>
      </c>
      <c r="J16" s="312" t="e">
        <f>I16/$G$138</f>
        <v>#DIV/0!</v>
      </c>
      <c r="K16" s="15"/>
      <c r="L16" s="15"/>
      <c r="M16" s="15"/>
      <c r="N16" s="15"/>
      <c r="O16" s="15"/>
    </row>
    <row r="17" spans="1:15" ht="28.5" x14ac:dyDescent="0.2">
      <c r="A17" s="307" t="s">
        <v>157</v>
      </c>
      <c r="B17" s="308" t="s">
        <v>26</v>
      </c>
      <c r="C17" s="308" t="s">
        <v>317</v>
      </c>
      <c r="D17" s="309" t="s">
        <v>104</v>
      </c>
      <c r="E17" s="308" t="s">
        <v>23</v>
      </c>
      <c r="F17" s="310">
        <v>7.98</v>
      </c>
      <c r="G17" s="317"/>
      <c r="H17" s="311">
        <f>ROUND(G17*(1+$F$139),2)</f>
        <v>0</v>
      </c>
      <c r="I17" s="311">
        <f>ROUND((H17*F17),2)</f>
        <v>0</v>
      </c>
      <c r="J17" s="312" t="e">
        <f>I17/$G$138</f>
        <v>#DIV/0!</v>
      </c>
      <c r="K17" s="138"/>
      <c r="L17" s="15"/>
      <c r="M17" s="15"/>
      <c r="N17" s="15"/>
      <c r="O17" s="15"/>
    </row>
    <row r="18" spans="1:15" ht="14.25" x14ac:dyDescent="0.2">
      <c r="A18" s="97" t="s">
        <v>158</v>
      </c>
      <c r="B18" s="98"/>
      <c r="C18" s="79"/>
      <c r="D18" s="80" t="s">
        <v>105</v>
      </c>
      <c r="E18" s="99">
        <f>I19</f>
        <v>0</v>
      </c>
      <c r="F18" s="141"/>
      <c r="G18" s="102"/>
      <c r="H18" s="102"/>
      <c r="I18" s="102"/>
      <c r="J18" s="91" t="e">
        <f>E18/$G$138</f>
        <v>#DIV/0!</v>
      </c>
      <c r="K18" s="15"/>
      <c r="L18" s="15"/>
      <c r="M18" s="15"/>
      <c r="N18" s="15"/>
      <c r="O18" s="15"/>
    </row>
    <row r="19" spans="1:15" s="16" customFormat="1" ht="14.25" x14ac:dyDescent="0.2">
      <c r="A19" s="307" t="s">
        <v>156</v>
      </c>
      <c r="B19" s="308" t="s">
        <v>271</v>
      </c>
      <c r="C19" s="308" t="s">
        <v>318</v>
      </c>
      <c r="D19" s="309" t="s">
        <v>74</v>
      </c>
      <c r="E19" s="308" t="s">
        <v>145</v>
      </c>
      <c r="F19" s="310">
        <v>10</v>
      </c>
      <c r="G19" s="318"/>
      <c r="H19" s="311">
        <f>ROUND(G19*(1+$F$139),2)</f>
        <v>0</v>
      </c>
      <c r="I19" s="311">
        <f>ROUND((H19*F19),2)</f>
        <v>0</v>
      </c>
      <c r="J19" s="312" t="e">
        <f>I19/$G$138</f>
        <v>#DIV/0!</v>
      </c>
      <c r="K19" s="12"/>
      <c r="L19" s="12"/>
      <c r="M19" s="12"/>
      <c r="N19" s="12"/>
      <c r="O19" s="12"/>
    </row>
    <row r="20" spans="1:15" s="16" customFormat="1" x14ac:dyDescent="0.2">
      <c r="A20" s="97" t="s">
        <v>222</v>
      </c>
      <c r="B20" s="98"/>
      <c r="C20" s="79"/>
      <c r="D20" s="80" t="s">
        <v>106</v>
      </c>
      <c r="E20" s="99">
        <f>I21</f>
        <v>0</v>
      </c>
      <c r="F20" s="141"/>
      <c r="G20" s="102"/>
      <c r="H20" s="102"/>
      <c r="I20" s="102"/>
      <c r="J20" s="91" t="e">
        <f>E20/$G$138</f>
        <v>#DIV/0!</v>
      </c>
      <c r="K20" s="12"/>
      <c r="L20" s="12"/>
      <c r="M20" s="12"/>
      <c r="N20" s="12"/>
      <c r="O20" s="12"/>
    </row>
    <row r="21" spans="1:15" s="16" customFormat="1" ht="29.25" thickBot="1" x14ac:dyDescent="0.25">
      <c r="A21" s="307" t="s">
        <v>223</v>
      </c>
      <c r="B21" s="308" t="s">
        <v>271</v>
      </c>
      <c r="C21" s="308" t="s">
        <v>335</v>
      </c>
      <c r="D21" s="309" t="s">
        <v>334</v>
      </c>
      <c r="E21" s="308" t="s">
        <v>316</v>
      </c>
      <c r="F21" s="310">
        <v>5</v>
      </c>
      <c r="G21" s="318"/>
      <c r="H21" s="311">
        <f>ROUND(G21*(1+$F$139),2)</f>
        <v>0</v>
      </c>
      <c r="I21" s="311">
        <f>ROUND((H21*F21),2)</f>
        <v>0</v>
      </c>
      <c r="J21" s="312" t="e">
        <f>I21/$G$138</f>
        <v>#DIV/0!</v>
      </c>
      <c r="K21" s="12"/>
      <c r="L21" s="12"/>
      <c r="M21" s="12"/>
      <c r="N21" s="12"/>
      <c r="O21" s="12"/>
    </row>
    <row r="22" spans="1:15" s="16" customFormat="1" ht="15" x14ac:dyDescent="0.2">
      <c r="A22" s="103">
        <v>2</v>
      </c>
      <c r="B22" s="104"/>
      <c r="C22" s="83"/>
      <c r="D22" s="84" t="s">
        <v>120</v>
      </c>
      <c r="E22" s="100">
        <f>E23+E31+E37+E50+E57+E64+E67+E72+E76</f>
        <v>0</v>
      </c>
      <c r="F22" s="140"/>
      <c r="G22" s="101"/>
      <c r="H22" s="101"/>
      <c r="I22" s="101"/>
      <c r="J22" s="90" t="e">
        <f>E22/$G$138</f>
        <v>#DIV/0!</v>
      </c>
      <c r="K22" s="12"/>
      <c r="L22" s="12"/>
      <c r="M22" s="12"/>
      <c r="N22" s="12"/>
      <c r="O22" s="12"/>
    </row>
    <row r="23" spans="1:15" s="16" customFormat="1" x14ac:dyDescent="0.2">
      <c r="A23" s="97" t="s">
        <v>159</v>
      </c>
      <c r="B23" s="98"/>
      <c r="C23" s="79"/>
      <c r="D23" s="80" t="s">
        <v>108</v>
      </c>
      <c r="E23" s="99">
        <f>SUM(I24:I30)</f>
        <v>0</v>
      </c>
      <c r="F23" s="141"/>
      <c r="G23" s="102"/>
      <c r="H23" s="102"/>
      <c r="I23" s="102"/>
      <c r="J23" s="91" t="e">
        <f>E23/$G$138</f>
        <v>#DIV/0!</v>
      </c>
      <c r="K23" s="12"/>
      <c r="L23" s="12"/>
      <c r="M23" s="12"/>
      <c r="N23" s="12"/>
      <c r="O23" s="12"/>
    </row>
    <row r="24" spans="1:15" s="16" customFormat="1" ht="42.75" x14ac:dyDescent="0.2">
      <c r="A24" s="307" t="s">
        <v>160</v>
      </c>
      <c r="B24" s="308" t="s">
        <v>26</v>
      </c>
      <c r="C24" s="308" t="s">
        <v>319</v>
      </c>
      <c r="D24" s="309" t="s">
        <v>320</v>
      </c>
      <c r="E24" s="308" t="s">
        <v>23</v>
      </c>
      <c r="F24" s="310">
        <v>6843.82</v>
      </c>
      <c r="G24" s="318"/>
      <c r="H24" s="311">
        <f t="shared" ref="H24:H30" si="0">ROUND(G24*(1+$F$139),2)</f>
        <v>0</v>
      </c>
      <c r="I24" s="311">
        <f>ROUND((H24*F24),2)</f>
        <v>0</v>
      </c>
      <c r="J24" s="312" t="e">
        <f t="shared" ref="J24:J30" si="1">I24/$G$138</f>
        <v>#DIV/0!</v>
      </c>
      <c r="K24" s="12"/>
      <c r="L24" s="12"/>
      <c r="M24" s="12"/>
      <c r="N24" s="12"/>
      <c r="O24" s="12"/>
    </row>
    <row r="25" spans="1:15" s="16" customFormat="1" ht="28.5" x14ac:dyDescent="0.2">
      <c r="A25" s="307" t="s">
        <v>176</v>
      </c>
      <c r="B25" s="308" t="s">
        <v>26</v>
      </c>
      <c r="C25" s="308" t="s">
        <v>321</v>
      </c>
      <c r="D25" s="309" t="s">
        <v>130</v>
      </c>
      <c r="E25" s="308" t="s">
        <v>23</v>
      </c>
      <c r="F25" s="310">
        <v>4772.6899999999996</v>
      </c>
      <c r="G25" s="318"/>
      <c r="H25" s="311">
        <f t="shared" si="0"/>
        <v>0</v>
      </c>
      <c r="I25" s="311">
        <f t="shared" ref="I25:I30" si="2">ROUND((H25*F25),2)</f>
        <v>0</v>
      </c>
      <c r="J25" s="312" t="e">
        <f t="shared" si="1"/>
        <v>#DIV/0!</v>
      </c>
      <c r="K25" s="12"/>
      <c r="L25" s="12"/>
      <c r="M25" s="12"/>
      <c r="N25" s="12"/>
      <c r="O25" s="12"/>
    </row>
    <row r="26" spans="1:15" s="16" customFormat="1" ht="57" x14ac:dyDescent="0.2">
      <c r="A26" s="307" t="s">
        <v>224</v>
      </c>
      <c r="B26" s="308" t="s">
        <v>26</v>
      </c>
      <c r="C26" s="308" t="s">
        <v>279</v>
      </c>
      <c r="D26" s="309" t="s">
        <v>280</v>
      </c>
      <c r="E26" s="308" t="s">
        <v>13</v>
      </c>
      <c r="F26" s="310">
        <v>1710.96</v>
      </c>
      <c r="G26" s="318"/>
      <c r="H26" s="311">
        <f t="shared" si="0"/>
        <v>0</v>
      </c>
      <c r="I26" s="311">
        <f t="shared" si="2"/>
        <v>0</v>
      </c>
      <c r="J26" s="312" t="e">
        <f t="shared" si="1"/>
        <v>#DIV/0!</v>
      </c>
      <c r="K26" s="12"/>
      <c r="L26" s="12"/>
      <c r="M26" s="12"/>
      <c r="N26" s="12"/>
      <c r="O26" s="12"/>
    </row>
    <row r="27" spans="1:15" s="16" customFormat="1" ht="28.5" x14ac:dyDescent="0.2">
      <c r="A27" s="307" t="s">
        <v>225</v>
      </c>
      <c r="B27" s="308" t="s">
        <v>26</v>
      </c>
      <c r="C27" s="308" t="s">
        <v>281</v>
      </c>
      <c r="D27" s="309" t="s">
        <v>282</v>
      </c>
      <c r="E27" s="308" t="s">
        <v>46</v>
      </c>
      <c r="F27" s="310">
        <v>13345.45</v>
      </c>
      <c r="G27" s="318"/>
      <c r="H27" s="311">
        <f t="shared" si="0"/>
        <v>0</v>
      </c>
      <c r="I27" s="311">
        <f t="shared" si="2"/>
        <v>0</v>
      </c>
      <c r="J27" s="312" t="e">
        <f t="shared" si="1"/>
        <v>#DIV/0!</v>
      </c>
      <c r="K27" s="12"/>
      <c r="L27" s="12"/>
      <c r="M27" s="12"/>
      <c r="N27" s="12"/>
      <c r="O27" s="12"/>
    </row>
    <row r="28" spans="1:15" s="16" customFormat="1" ht="57" x14ac:dyDescent="0.2">
      <c r="A28" s="307" t="s">
        <v>226</v>
      </c>
      <c r="B28" s="308" t="s">
        <v>26</v>
      </c>
      <c r="C28" s="308" t="s">
        <v>110</v>
      </c>
      <c r="D28" s="309" t="s">
        <v>111</v>
      </c>
      <c r="E28" s="308" t="s">
        <v>13</v>
      </c>
      <c r="F28" s="310">
        <v>1670.44</v>
      </c>
      <c r="G28" s="318"/>
      <c r="H28" s="311">
        <f t="shared" si="0"/>
        <v>0</v>
      </c>
      <c r="I28" s="311">
        <f t="shared" si="2"/>
        <v>0</v>
      </c>
      <c r="J28" s="312" t="e">
        <f t="shared" si="1"/>
        <v>#DIV/0!</v>
      </c>
      <c r="K28" s="12"/>
      <c r="L28" s="12"/>
      <c r="M28" s="12"/>
      <c r="N28" s="12"/>
      <c r="O28" s="12"/>
    </row>
    <row r="29" spans="1:15" s="16" customFormat="1" ht="28.5" x14ac:dyDescent="0.2">
      <c r="A29" s="307" t="s">
        <v>227</v>
      </c>
      <c r="B29" s="308" t="s">
        <v>26</v>
      </c>
      <c r="C29" s="308" t="s">
        <v>281</v>
      </c>
      <c r="D29" s="309" t="s">
        <v>282</v>
      </c>
      <c r="E29" s="308" t="s">
        <v>46</v>
      </c>
      <c r="F29" s="310">
        <v>16286.8</v>
      </c>
      <c r="G29" s="318"/>
      <c r="H29" s="311">
        <f t="shared" si="0"/>
        <v>0</v>
      </c>
      <c r="I29" s="311">
        <f t="shared" si="2"/>
        <v>0</v>
      </c>
      <c r="J29" s="312" t="e">
        <f t="shared" si="1"/>
        <v>#DIV/0!</v>
      </c>
      <c r="K29" s="12"/>
      <c r="L29" s="12"/>
      <c r="M29" s="12"/>
      <c r="N29" s="12"/>
      <c r="O29" s="12"/>
    </row>
    <row r="30" spans="1:15" s="16" customFormat="1" ht="14.25" x14ac:dyDescent="0.2">
      <c r="A30" s="307" t="s">
        <v>228</v>
      </c>
      <c r="B30" s="308" t="s">
        <v>112</v>
      </c>
      <c r="C30" s="308" t="s">
        <v>113</v>
      </c>
      <c r="D30" s="309" t="s">
        <v>114</v>
      </c>
      <c r="E30" s="308" t="s">
        <v>13</v>
      </c>
      <c r="F30" s="310">
        <v>3799.01</v>
      </c>
      <c r="G30" s="318"/>
      <c r="H30" s="311">
        <f t="shared" si="0"/>
        <v>0</v>
      </c>
      <c r="I30" s="311">
        <f t="shared" si="2"/>
        <v>0</v>
      </c>
      <c r="J30" s="312" t="e">
        <f t="shared" si="1"/>
        <v>#DIV/0!</v>
      </c>
      <c r="K30" s="12"/>
      <c r="L30" s="12"/>
      <c r="M30" s="12"/>
      <c r="N30" s="12"/>
      <c r="O30" s="12"/>
    </row>
    <row r="31" spans="1:15" s="16" customFormat="1" x14ac:dyDescent="0.2">
      <c r="A31" s="97" t="s">
        <v>177</v>
      </c>
      <c r="B31" s="98"/>
      <c r="C31" s="79"/>
      <c r="D31" s="80" t="s">
        <v>115</v>
      </c>
      <c r="E31" s="99">
        <f>SUM(I32:I36)</f>
        <v>0</v>
      </c>
      <c r="F31" s="141"/>
      <c r="G31" s="102"/>
      <c r="H31" s="102"/>
      <c r="I31" s="102"/>
      <c r="J31" s="91" t="e">
        <f>E31/$G$138</f>
        <v>#DIV/0!</v>
      </c>
      <c r="K31" s="12"/>
      <c r="L31" s="12"/>
      <c r="M31" s="12"/>
      <c r="N31" s="12"/>
      <c r="O31" s="12"/>
    </row>
    <row r="32" spans="1:15" s="16" customFormat="1" ht="42.75" x14ac:dyDescent="0.2">
      <c r="A32" s="307" t="s">
        <v>179</v>
      </c>
      <c r="B32" s="308" t="s">
        <v>26</v>
      </c>
      <c r="C32" s="308" t="s">
        <v>116</v>
      </c>
      <c r="D32" s="309" t="s">
        <v>117</v>
      </c>
      <c r="E32" s="308" t="s">
        <v>13</v>
      </c>
      <c r="F32" s="310">
        <v>43.5</v>
      </c>
      <c r="G32" s="318"/>
      <c r="H32" s="311">
        <f>ROUND(G32*(1+$F$139),2)</f>
        <v>0</v>
      </c>
      <c r="I32" s="311">
        <f>ROUND((H32*F32),2)</f>
        <v>0</v>
      </c>
      <c r="J32" s="312" t="e">
        <f>I32/$G$138</f>
        <v>#DIV/0!</v>
      </c>
    </row>
    <row r="33" spans="1:11" s="16" customFormat="1" ht="42.75" x14ac:dyDescent="0.2">
      <c r="A33" s="307" t="s">
        <v>180</v>
      </c>
      <c r="B33" s="308" t="s">
        <v>26</v>
      </c>
      <c r="C33" s="308" t="s">
        <v>118</v>
      </c>
      <c r="D33" s="309" t="s">
        <v>322</v>
      </c>
      <c r="E33" s="308" t="s">
        <v>13</v>
      </c>
      <c r="F33" s="310">
        <v>58</v>
      </c>
      <c r="G33" s="318"/>
      <c r="H33" s="311">
        <f>ROUND(G33*(1+$F$139),2)</f>
        <v>0</v>
      </c>
      <c r="I33" s="311">
        <f t="shared" ref="I33:I36" si="3">ROUND((H33*F33),2)</f>
        <v>0</v>
      </c>
      <c r="J33" s="312" t="e">
        <f>I33/$G$138</f>
        <v>#DIV/0!</v>
      </c>
    </row>
    <row r="34" spans="1:11" s="16" customFormat="1" ht="28.5" x14ac:dyDescent="0.2">
      <c r="A34" s="307" t="s">
        <v>181</v>
      </c>
      <c r="B34" s="308" t="s">
        <v>26</v>
      </c>
      <c r="C34" s="308" t="s">
        <v>119</v>
      </c>
      <c r="D34" s="309" t="s">
        <v>323</v>
      </c>
      <c r="E34" s="308" t="s">
        <v>31</v>
      </c>
      <c r="F34" s="310">
        <v>1933.34</v>
      </c>
      <c r="G34" s="318"/>
      <c r="H34" s="311">
        <f>ROUND(G34*(1+$F$139),2)</f>
        <v>0</v>
      </c>
      <c r="I34" s="311">
        <f t="shared" si="3"/>
        <v>0</v>
      </c>
      <c r="J34" s="312" t="e">
        <f>I34/$G$138</f>
        <v>#DIV/0!</v>
      </c>
    </row>
    <row r="35" spans="1:11" s="16" customFormat="1" ht="57" x14ac:dyDescent="0.2">
      <c r="A35" s="307" t="s">
        <v>182</v>
      </c>
      <c r="B35" s="308" t="s">
        <v>26</v>
      </c>
      <c r="C35" s="308" t="s">
        <v>290</v>
      </c>
      <c r="D35" s="309" t="s">
        <v>291</v>
      </c>
      <c r="E35" s="308" t="s">
        <v>31</v>
      </c>
      <c r="F35" s="310">
        <v>1933.34</v>
      </c>
      <c r="G35" s="318"/>
      <c r="H35" s="311">
        <f>ROUND(G35*(1+$F$139),2)</f>
        <v>0</v>
      </c>
      <c r="I35" s="311">
        <f t="shared" si="3"/>
        <v>0</v>
      </c>
      <c r="J35" s="312" t="e">
        <f>I35/$G$138</f>
        <v>#DIV/0!</v>
      </c>
    </row>
    <row r="36" spans="1:11" ht="28.5" customHeight="1" x14ac:dyDescent="0.2">
      <c r="A36" s="307" t="s">
        <v>229</v>
      </c>
      <c r="B36" s="308" t="s">
        <v>26</v>
      </c>
      <c r="C36" s="308" t="s">
        <v>293</v>
      </c>
      <c r="D36" s="309" t="s">
        <v>324</v>
      </c>
      <c r="E36" s="308" t="s">
        <v>31</v>
      </c>
      <c r="F36" s="310">
        <v>1933.34</v>
      </c>
      <c r="G36" s="318"/>
      <c r="H36" s="311">
        <f>ROUND(G36*(1+$F$139),2)</f>
        <v>0</v>
      </c>
      <c r="I36" s="311">
        <f t="shared" si="3"/>
        <v>0</v>
      </c>
      <c r="J36" s="312" t="e">
        <f>I36/$G$138</f>
        <v>#DIV/0!</v>
      </c>
    </row>
    <row r="37" spans="1:11" x14ac:dyDescent="0.2">
      <c r="A37" s="97" t="s">
        <v>183</v>
      </c>
      <c r="B37" s="98"/>
      <c r="C37" s="79"/>
      <c r="D37" s="80" t="s">
        <v>121</v>
      </c>
      <c r="E37" s="99">
        <f>SUM(I38:I49)</f>
        <v>0</v>
      </c>
      <c r="F37" s="141"/>
      <c r="G37" s="102"/>
      <c r="H37" s="102"/>
      <c r="I37" s="102"/>
      <c r="J37" s="91" t="e">
        <f>E37/$G$138</f>
        <v>#DIV/0!</v>
      </c>
    </row>
    <row r="38" spans="1:11" ht="14.25" x14ac:dyDescent="0.2">
      <c r="A38" s="307" t="s">
        <v>184</v>
      </c>
      <c r="B38" s="308" t="s">
        <v>100</v>
      </c>
      <c r="C38" s="308" t="s">
        <v>333</v>
      </c>
      <c r="D38" s="309" t="str">
        <f>VLOOKUP(C38,Composições!$A$15:$G$60,3,0)</f>
        <v>EXECUÇÃO DE IMPRIMAÇÃO COM ASFALTO DILUÍDO CM-30</v>
      </c>
      <c r="E38" s="308" t="s">
        <v>23</v>
      </c>
      <c r="F38" s="310">
        <v>4772.6899999999996</v>
      </c>
      <c r="G38" s="311">
        <f>VLOOKUP(C38,Composições!$A$15:$G$60,7,0)</f>
        <v>0</v>
      </c>
      <c r="H38" s="311">
        <f t="shared" ref="H38:H49" si="4">ROUND(G38*(1+$F$139),2)</f>
        <v>0</v>
      </c>
      <c r="I38" s="311">
        <f>ROUND((H38*F38),2)</f>
        <v>0</v>
      </c>
      <c r="J38" s="312" t="e">
        <f t="shared" ref="J38:J49" si="5">I38/$G$138</f>
        <v>#DIV/0!</v>
      </c>
      <c r="K38" s="86"/>
    </row>
    <row r="39" spans="1:11" ht="14.25" x14ac:dyDescent="0.2">
      <c r="A39" s="307" t="s">
        <v>185</v>
      </c>
      <c r="B39" s="308" t="s">
        <v>100</v>
      </c>
      <c r="C39" s="308" t="s">
        <v>107</v>
      </c>
      <c r="D39" s="309" t="str">
        <f>VLOOKUP(C39,Composições!$A$15:$G$60,3,0)</f>
        <v>EXECUÇÃO DE PINTURA DE LIGAÇÃO COM EMULSÃO ASFÁLTICA RR-2C</v>
      </c>
      <c r="E39" s="308" t="s">
        <v>23</v>
      </c>
      <c r="F39" s="310">
        <v>4772.6899999999996</v>
      </c>
      <c r="G39" s="311">
        <f>VLOOKUP(C39,Composições!$A$15:$G$60,7,0)</f>
        <v>0</v>
      </c>
      <c r="H39" s="311">
        <f t="shared" si="4"/>
        <v>0</v>
      </c>
      <c r="I39" s="311">
        <f t="shared" ref="I39:I49" si="6">ROUND((H39*F39),2)</f>
        <v>0</v>
      </c>
      <c r="J39" s="312" t="e">
        <f t="shared" si="5"/>
        <v>#DIV/0!</v>
      </c>
      <c r="K39" s="86"/>
    </row>
    <row r="40" spans="1:11" ht="14.25" x14ac:dyDescent="0.2">
      <c r="A40" s="307" t="s">
        <v>186</v>
      </c>
      <c r="B40" s="308" t="s">
        <v>33</v>
      </c>
      <c r="C40" s="308" t="s">
        <v>123</v>
      </c>
      <c r="D40" s="309" t="s">
        <v>124</v>
      </c>
      <c r="E40" s="308" t="s">
        <v>109</v>
      </c>
      <c r="F40" s="310">
        <v>4772.6899999999996</v>
      </c>
      <c r="G40" s="318"/>
      <c r="H40" s="311">
        <f t="shared" si="4"/>
        <v>0</v>
      </c>
      <c r="I40" s="311">
        <f t="shared" si="6"/>
        <v>0</v>
      </c>
      <c r="J40" s="312" t="e">
        <f t="shared" si="5"/>
        <v>#DIV/0!</v>
      </c>
      <c r="K40" s="86"/>
    </row>
    <row r="41" spans="1:11" ht="14.25" x14ac:dyDescent="0.2">
      <c r="A41" s="307" t="s">
        <v>187</v>
      </c>
      <c r="B41" s="308" t="s">
        <v>33</v>
      </c>
      <c r="C41" s="308" t="s">
        <v>125</v>
      </c>
      <c r="D41" s="309" t="s">
        <v>126</v>
      </c>
      <c r="E41" s="308" t="s">
        <v>37</v>
      </c>
      <c r="F41" s="310">
        <v>715.9</v>
      </c>
      <c r="G41" s="318"/>
      <c r="H41" s="311">
        <f t="shared" si="4"/>
        <v>0</v>
      </c>
      <c r="I41" s="311">
        <f t="shared" si="6"/>
        <v>0</v>
      </c>
      <c r="J41" s="312" t="e">
        <f t="shared" si="5"/>
        <v>#DIV/0!</v>
      </c>
      <c r="K41" s="86"/>
    </row>
    <row r="42" spans="1:11" ht="42.75" x14ac:dyDescent="0.2">
      <c r="A42" s="307" t="s">
        <v>188</v>
      </c>
      <c r="B42" s="308" t="s">
        <v>26</v>
      </c>
      <c r="C42" s="308" t="s">
        <v>313</v>
      </c>
      <c r="D42" s="309" t="s">
        <v>314</v>
      </c>
      <c r="E42" s="308" t="s">
        <v>13</v>
      </c>
      <c r="F42" s="310">
        <v>477.27</v>
      </c>
      <c r="G42" s="318"/>
      <c r="H42" s="311">
        <f t="shared" si="4"/>
        <v>0</v>
      </c>
      <c r="I42" s="311">
        <f t="shared" si="6"/>
        <v>0</v>
      </c>
      <c r="J42" s="312" t="e">
        <f t="shared" si="5"/>
        <v>#DIV/0!</v>
      </c>
      <c r="K42" s="86"/>
    </row>
    <row r="43" spans="1:11" ht="42.75" x14ac:dyDescent="0.2">
      <c r="A43" s="307" t="s">
        <v>189</v>
      </c>
      <c r="B43" s="308" t="s">
        <v>26</v>
      </c>
      <c r="C43" s="308" t="s">
        <v>127</v>
      </c>
      <c r="D43" s="309" t="s">
        <v>128</v>
      </c>
      <c r="E43" s="308" t="s">
        <v>13</v>
      </c>
      <c r="F43" s="310">
        <v>238.63</v>
      </c>
      <c r="G43" s="318"/>
      <c r="H43" s="311">
        <f t="shared" si="4"/>
        <v>0</v>
      </c>
      <c r="I43" s="311">
        <f t="shared" si="6"/>
        <v>0</v>
      </c>
      <c r="J43" s="312" t="e">
        <f t="shared" si="5"/>
        <v>#DIV/0!</v>
      </c>
      <c r="K43" s="86"/>
    </row>
    <row r="44" spans="1:11" ht="42.75" x14ac:dyDescent="0.2">
      <c r="A44" s="307" t="s">
        <v>190</v>
      </c>
      <c r="B44" s="308" t="s">
        <v>26</v>
      </c>
      <c r="C44" s="308" t="s">
        <v>34</v>
      </c>
      <c r="D44" s="309" t="s">
        <v>38</v>
      </c>
      <c r="E44" s="308" t="s">
        <v>13</v>
      </c>
      <c r="F44" s="310">
        <v>238.63</v>
      </c>
      <c r="G44" s="318"/>
      <c r="H44" s="311">
        <f t="shared" si="4"/>
        <v>0</v>
      </c>
      <c r="I44" s="311">
        <f t="shared" si="6"/>
        <v>0</v>
      </c>
      <c r="J44" s="312" t="e">
        <f>I44/$G$138</f>
        <v>#DIV/0!</v>
      </c>
      <c r="K44" s="86"/>
    </row>
    <row r="45" spans="1:11" ht="57" x14ac:dyDescent="0.2">
      <c r="A45" s="307" t="s">
        <v>262</v>
      </c>
      <c r="B45" s="308" t="s">
        <v>26</v>
      </c>
      <c r="C45" s="308" t="s">
        <v>283</v>
      </c>
      <c r="D45" s="309" t="s">
        <v>284</v>
      </c>
      <c r="E45" s="308" t="s">
        <v>13</v>
      </c>
      <c r="F45" s="310">
        <v>1193.17</v>
      </c>
      <c r="G45" s="318"/>
      <c r="H45" s="311">
        <f t="shared" si="4"/>
        <v>0</v>
      </c>
      <c r="I45" s="311">
        <f t="shared" si="6"/>
        <v>0</v>
      </c>
      <c r="J45" s="312" t="e">
        <f t="shared" si="5"/>
        <v>#DIV/0!</v>
      </c>
      <c r="K45" s="86"/>
    </row>
    <row r="46" spans="1:11" ht="28.5" x14ac:dyDescent="0.2">
      <c r="A46" s="307" t="s">
        <v>263</v>
      </c>
      <c r="B46" s="308" t="s">
        <v>26</v>
      </c>
      <c r="C46" s="308" t="s">
        <v>281</v>
      </c>
      <c r="D46" s="309" t="s">
        <v>282</v>
      </c>
      <c r="E46" s="308" t="s">
        <v>46</v>
      </c>
      <c r="F46" s="310">
        <v>7159.02</v>
      </c>
      <c r="G46" s="318"/>
      <c r="H46" s="311">
        <f t="shared" si="4"/>
        <v>0</v>
      </c>
      <c r="I46" s="311">
        <f t="shared" si="6"/>
        <v>0</v>
      </c>
      <c r="J46" s="312" t="e">
        <f t="shared" si="5"/>
        <v>#DIV/0!</v>
      </c>
      <c r="K46" s="86"/>
    </row>
    <row r="47" spans="1:11" ht="28.5" x14ac:dyDescent="0.2">
      <c r="A47" s="307" t="s">
        <v>264</v>
      </c>
      <c r="B47" s="308" t="s">
        <v>26</v>
      </c>
      <c r="C47" s="308" t="s">
        <v>285</v>
      </c>
      <c r="D47" s="309" t="s">
        <v>286</v>
      </c>
      <c r="E47" s="308" t="s">
        <v>13</v>
      </c>
      <c r="F47" s="310">
        <v>477.27</v>
      </c>
      <c r="G47" s="318"/>
      <c r="H47" s="311">
        <f t="shared" si="4"/>
        <v>0</v>
      </c>
      <c r="I47" s="311">
        <f t="shared" si="6"/>
        <v>0</v>
      </c>
      <c r="J47" s="312" t="e">
        <f t="shared" si="5"/>
        <v>#DIV/0!</v>
      </c>
      <c r="K47" s="86"/>
    </row>
    <row r="48" spans="1:11" ht="28.5" x14ac:dyDescent="0.2">
      <c r="A48" s="307" t="s">
        <v>265</v>
      </c>
      <c r="B48" s="308" t="s">
        <v>26</v>
      </c>
      <c r="C48" s="308" t="s">
        <v>281</v>
      </c>
      <c r="D48" s="309" t="s">
        <v>282</v>
      </c>
      <c r="E48" s="308" t="s">
        <v>46</v>
      </c>
      <c r="F48" s="310">
        <v>2863.61</v>
      </c>
      <c r="G48" s="318"/>
      <c r="H48" s="311">
        <f t="shared" si="4"/>
        <v>0</v>
      </c>
      <c r="I48" s="311">
        <f t="shared" si="6"/>
        <v>0</v>
      </c>
      <c r="J48" s="312" t="e">
        <f t="shared" si="5"/>
        <v>#DIV/0!</v>
      </c>
      <c r="K48" s="86"/>
    </row>
    <row r="49" spans="1:14" ht="28.5" x14ac:dyDescent="0.2">
      <c r="A49" s="307" t="s">
        <v>266</v>
      </c>
      <c r="B49" s="308" t="s">
        <v>33</v>
      </c>
      <c r="C49" s="308" t="s">
        <v>93</v>
      </c>
      <c r="D49" s="309" t="s">
        <v>94</v>
      </c>
      <c r="E49" s="308" t="s">
        <v>95</v>
      </c>
      <c r="F49" s="310">
        <v>50.12</v>
      </c>
      <c r="G49" s="318"/>
      <c r="H49" s="311">
        <f t="shared" si="4"/>
        <v>0</v>
      </c>
      <c r="I49" s="311">
        <f t="shared" si="6"/>
        <v>0</v>
      </c>
      <c r="J49" s="312" t="e">
        <f t="shared" si="5"/>
        <v>#DIV/0!</v>
      </c>
      <c r="K49" s="86"/>
    </row>
    <row r="50" spans="1:14" x14ac:dyDescent="0.2">
      <c r="A50" s="97" t="s">
        <v>193</v>
      </c>
      <c r="B50" s="98"/>
      <c r="C50" s="79"/>
      <c r="D50" s="80" t="s">
        <v>129</v>
      </c>
      <c r="E50" s="99">
        <f>SUM(I51:I56)</f>
        <v>0</v>
      </c>
      <c r="F50" s="141"/>
      <c r="G50" s="102"/>
      <c r="H50" s="102"/>
      <c r="I50" s="102"/>
      <c r="J50" s="91" t="e">
        <f>E50/$G$138</f>
        <v>#DIV/0!</v>
      </c>
      <c r="K50" s="2"/>
      <c r="L50" s="2"/>
      <c r="M50" s="2"/>
      <c r="N50" s="2"/>
    </row>
    <row r="51" spans="1:14" ht="57" x14ac:dyDescent="0.2">
      <c r="A51" s="307" t="s">
        <v>194</v>
      </c>
      <c r="B51" s="308" t="s">
        <v>26</v>
      </c>
      <c r="C51" s="308" t="s">
        <v>110</v>
      </c>
      <c r="D51" s="309" t="s">
        <v>111</v>
      </c>
      <c r="E51" s="308" t="s">
        <v>13</v>
      </c>
      <c r="F51" s="310">
        <v>180.17</v>
      </c>
      <c r="G51" s="318"/>
      <c r="H51" s="311">
        <f t="shared" ref="H51:H56" si="7">ROUND(G51*(1+$F$139),2)</f>
        <v>0</v>
      </c>
      <c r="I51" s="311">
        <f>ROUND((H51*F51),2)</f>
        <v>0</v>
      </c>
      <c r="J51" s="312" t="e">
        <f t="shared" ref="J51:J56" si="8">I51/$G$138</f>
        <v>#DIV/0!</v>
      </c>
      <c r="K51" s="2"/>
      <c r="L51" s="2"/>
      <c r="M51" s="2"/>
      <c r="N51" s="2"/>
    </row>
    <row r="52" spans="1:14" ht="28.5" x14ac:dyDescent="0.2">
      <c r="A52" s="307" t="s">
        <v>195</v>
      </c>
      <c r="B52" s="308" t="s">
        <v>26</v>
      </c>
      <c r="C52" s="308" t="s">
        <v>281</v>
      </c>
      <c r="D52" s="309" t="s">
        <v>282</v>
      </c>
      <c r="E52" s="308" t="s">
        <v>46</v>
      </c>
      <c r="F52" s="310">
        <v>1756.64</v>
      </c>
      <c r="G52" s="318"/>
      <c r="H52" s="311">
        <f t="shared" si="7"/>
        <v>0</v>
      </c>
      <c r="I52" s="311">
        <f t="shared" ref="I52:I55" si="9">ROUND((H52*F52),2)</f>
        <v>0</v>
      </c>
      <c r="J52" s="312" t="e">
        <f t="shared" si="8"/>
        <v>#DIV/0!</v>
      </c>
      <c r="K52" s="2"/>
      <c r="L52" s="2"/>
      <c r="M52" s="2"/>
      <c r="N52" s="2"/>
    </row>
    <row r="53" spans="1:14" ht="28.5" x14ac:dyDescent="0.2">
      <c r="A53" s="307" t="s">
        <v>196</v>
      </c>
      <c r="B53" s="308" t="s">
        <v>26</v>
      </c>
      <c r="C53" s="308" t="s">
        <v>321</v>
      </c>
      <c r="D53" s="309" t="s">
        <v>130</v>
      </c>
      <c r="E53" s="308" t="s">
        <v>23</v>
      </c>
      <c r="F53" s="310">
        <v>1201.1300000000001</v>
      </c>
      <c r="G53" s="318"/>
      <c r="H53" s="311">
        <f t="shared" si="7"/>
        <v>0</v>
      </c>
      <c r="I53" s="311">
        <f t="shared" si="9"/>
        <v>0</v>
      </c>
      <c r="J53" s="312" t="e">
        <f t="shared" si="8"/>
        <v>#DIV/0!</v>
      </c>
      <c r="K53" s="2"/>
      <c r="L53" s="2"/>
      <c r="M53" s="2"/>
      <c r="N53" s="2"/>
    </row>
    <row r="54" spans="1:14" ht="28.5" x14ac:dyDescent="0.2">
      <c r="A54" s="307" t="s">
        <v>230</v>
      </c>
      <c r="B54" s="308" t="s">
        <v>26</v>
      </c>
      <c r="C54" s="308">
        <v>96622</v>
      </c>
      <c r="D54" s="309" t="s">
        <v>326</v>
      </c>
      <c r="E54" s="308" t="s">
        <v>13</v>
      </c>
      <c r="F54" s="310">
        <v>60.06</v>
      </c>
      <c r="G54" s="318"/>
      <c r="H54" s="311">
        <f t="shared" si="7"/>
        <v>0</v>
      </c>
      <c r="I54" s="311">
        <f t="shared" si="9"/>
        <v>0</v>
      </c>
      <c r="J54" s="312" t="e">
        <f t="shared" si="8"/>
        <v>#DIV/0!</v>
      </c>
      <c r="K54" s="2"/>
      <c r="L54" s="2"/>
      <c r="M54" s="2"/>
      <c r="N54" s="2"/>
    </row>
    <row r="55" spans="1:14" ht="42.75" x14ac:dyDescent="0.2">
      <c r="A55" s="307" t="s">
        <v>231</v>
      </c>
      <c r="B55" s="308" t="s">
        <v>26</v>
      </c>
      <c r="C55" s="308">
        <v>94991</v>
      </c>
      <c r="D55" s="309" t="s">
        <v>39</v>
      </c>
      <c r="E55" s="308" t="s">
        <v>13</v>
      </c>
      <c r="F55" s="310">
        <v>120.11</v>
      </c>
      <c r="G55" s="318"/>
      <c r="H55" s="311">
        <f t="shared" si="7"/>
        <v>0</v>
      </c>
      <c r="I55" s="311">
        <f t="shared" si="9"/>
        <v>0</v>
      </c>
      <c r="J55" s="312" t="e">
        <f t="shared" si="8"/>
        <v>#DIV/0!</v>
      </c>
      <c r="K55" s="2"/>
      <c r="L55" s="2"/>
      <c r="M55" s="2"/>
      <c r="N55" s="2"/>
    </row>
    <row r="56" spans="1:14" ht="14.25" x14ac:dyDescent="0.2">
      <c r="A56" s="307" t="s">
        <v>287</v>
      </c>
      <c r="B56" s="308" t="s">
        <v>112</v>
      </c>
      <c r="C56" s="308" t="s">
        <v>113</v>
      </c>
      <c r="D56" s="309" t="s">
        <v>114</v>
      </c>
      <c r="E56" s="308" t="s">
        <v>13</v>
      </c>
      <c r="F56" s="310">
        <v>225.21</v>
      </c>
      <c r="G56" s="318"/>
      <c r="H56" s="311">
        <f t="shared" si="7"/>
        <v>0</v>
      </c>
      <c r="I56" s="311">
        <f t="shared" ref="I56" si="10">ROUND((H56*F56),2)</f>
        <v>0</v>
      </c>
      <c r="J56" s="312" t="e">
        <f t="shared" si="8"/>
        <v>#DIV/0!</v>
      </c>
      <c r="K56" s="2"/>
      <c r="L56" s="2"/>
      <c r="M56" s="2"/>
      <c r="N56" s="2"/>
    </row>
    <row r="57" spans="1:14" x14ac:dyDescent="0.2">
      <c r="A57" s="97" t="s">
        <v>197</v>
      </c>
      <c r="B57" s="98"/>
      <c r="C57" s="79"/>
      <c r="D57" s="80" t="s">
        <v>132</v>
      </c>
      <c r="E57" s="99">
        <f>SUM(I58:I63)</f>
        <v>0</v>
      </c>
      <c r="F57" s="141"/>
      <c r="G57" s="102"/>
      <c r="H57" s="102"/>
      <c r="I57" s="102"/>
      <c r="J57" s="91" t="e">
        <f>E57/$G$138</f>
        <v>#DIV/0!</v>
      </c>
      <c r="K57" s="2"/>
      <c r="L57" s="2"/>
      <c r="M57" s="2"/>
      <c r="N57" s="2"/>
    </row>
    <row r="58" spans="1:14" ht="28.5" x14ac:dyDescent="0.2">
      <c r="A58" s="307" t="s">
        <v>198</v>
      </c>
      <c r="B58" s="308" t="s">
        <v>26</v>
      </c>
      <c r="C58" s="308" t="s">
        <v>133</v>
      </c>
      <c r="D58" s="309" t="s">
        <v>134</v>
      </c>
      <c r="E58" s="308" t="s">
        <v>23</v>
      </c>
      <c r="F58" s="310">
        <v>68.62</v>
      </c>
      <c r="G58" s="318"/>
      <c r="H58" s="311">
        <f t="shared" ref="H58:H63" si="11">ROUND(G58*(1+$F$139),2)</f>
        <v>0</v>
      </c>
      <c r="I58" s="311">
        <f>ROUND((H58*F58),2)</f>
        <v>0</v>
      </c>
      <c r="J58" s="312" t="e">
        <f t="shared" ref="J58:J63" si="12">I58/$G$138</f>
        <v>#DIV/0!</v>
      </c>
      <c r="K58" s="2"/>
      <c r="L58" s="2"/>
      <c r="M58" s="2"/>
      <c r="N58" s="2"/>
    </row>
    <row r="59" spans="1:14" ht="71.25" x14ac:dyDescent="0.2">
      <c r="A59" s="307" t="s">
        <v>201</v>
      </c>
      <c r="B59" s="308" t="s">
        <v>26</v>
      </c>
      <c r="C59" s="308" t="s">
        <v>135</v>
      </c>
      <c r="D59" s="309" t="s">
        <v>136</v>
      </c>
      <c r="E59" s="308" t="s">
        <v>13</v>
      </c>
      <c r="F59" s="310">
        <v>98.96</v>
      </c>
      <c r="G59" s="318"/>
      <c r="H59" s="311">
        <f t="shared" si="11"/>
        <v>0</v>
      </c>
      <c r="I59" s="311">
        <f t="shared" ref="I59:I62" si="13">ROUND((H59*F59),2)</f>
        <v>0</v>
      </c>
      <c r="J59" s="312" t="e">
        <f t="shared" si="12"/>
        <v>#DIV/0!</v>
      </c>
      <c r="K59" s="2"/>
      <c r="L59" s="2"/>
      <c r="M59" s="2"/>
      <c r="N59" s="2"/>
    </row>
    <row r="60" spans="1:14" ht="71.25" x14ac:dyDescent="0.2">
      <c r="A60" s="307" t="s">
        <v>203</v>
      </c>
      <c r="B60" s="308" t="s">
        <v>26</v>
      </c>
      <c r="C60" s="308" t="s">
        <v>137</v>
      </c>
      <c r="D60" s="309" t="s">
        <v>327</v>
      </c>
      <c r="E60" s="308" t="s">
        <v>13</v>
      </c>
      <c r="F60" s="310">
        <v>76.34</v>
      </c>
      <c r="G60" s="318"/>
      <c r="H60" s="311">
        <f t="shared" si="11"/>
        <v>0</v>
      </c>
      <c r="I60" s="311">
        <f t="shared" si="13"/>
        <v>0</v>
      </c>
      <c r="J60" s="312" t="e">
        <f t="shared" si="12"/>
        <v>#DIV/0!</v>
      </c>
      <c r="K60" s="2"/>
      <c r="L60" s="2"/>
      <c r="M60" s="2"/>
      <c r="N60" s="2"/>
    </row>
    <row r="61" spans="1:14" ht="57" x14ac:dyDescent="0.2">
      <c r="A61" s="307" t="s">
        <v>206</v>
      </c>
      <c r="B61" s="308" t="s">
        <v>26</v>
      </c>
      <c r="C61" s="308">
        <v>100975</v>
      </c>
      <c r="D61" s="309" t="s">
        <v>98</v>
      </c>
      <c r="E61" s="308" t="s">
        <v>13</v>
      </c>
      <c r="F61" s="310">
        <v>28.28</v>
      </c>
      <c r="G61" s="318"/>
      <c r="H61" s="311">
        <f t="shared" si="11"/>
        <v>0</v>
      </c>
      <c r="I61" s="311">
        <f t="shared" si="13"/>
        <v>0</v>
      </c>
      <c r="J61" s="312" t="e">
        <f t="shared" si="12"/>
        <v>#DIV/0!</v>
      </c>
      <c r="K61" s="2"/>
      <c r="L61" s="2"/>
      <c r="M61" s="2"/>
      <c r="N61" s="2"/>
    </row>
    <row r="62" spans="1:14" ht="28.5" x14ac:dyDescent="0.2">
      <c r="A62" s="307" t="s">
        <v>208</v>
      </c>
      <c r="B62" s="308" t="s">
        <v>26</v>
      </c>
      <c r="C62" s="308" t="s">
        <v>44</v>
      </c>
      <c r="D62" s="309" t="s">
        <v>45</v>
      </c>
      <c r="E62" s="308" t="s">
        <v>46</v>
      </c>
      <c r="F62" s="310">
        <v>220.55</v>
      </c>
      <c r="G62" s="318"/>
      <c r="H62" s="311">
        <f t="shared" si="11"/>
        <v>0</v>
      </c>
      <c r="I62" s="311">
        <f t="shared" si="13"/>
        <v>0</v>
      </c>
      <c r="J62" s="312" t="e">
        <f t="shared" si="12"/>
        <v>#DIV/0!</v>
      </c>
      <c r="K62" s="2"/>
      <c r="L62" s="2"/>
      <c r="M62" s="2"/>
      <c r="N62" s="2"/>
    </row>
    <row r="63" spans="1:14" ht="14.25" x14ac:dyDescent="0.2">
      <c r="A63" s="307" t="s">
        <v>288</v>
      </c>
      <c r="B63" s="308" t="s">
        <v>112</v>
      </c>
      <c r="C63" s="308" t="s">
        <v>113</v>
      </c>
      <c r="D63" s="309" t="s">
        <v>114</v>
      </c>
      <c r="E63" s="308" t="s">
        <v>13</v>
      </c>
      <c r="F63" s="310">
        <v>28.28</v>
      </c>
      <c r="G63" s="318"/>
      <c r="H63" s="311">
        <f t="shared" si="11"/>
        <v>0</v>
      </c>
      <c r="I63" s="311">
        <f t="shared" ref="I63" si="14">ROUND((H63*F63),2)</f>
        <v>0</v>
      </c>
      <c r="J63" s="312" t="e">
        <f t="shared" si="12"/>
        <v>#DIV/0!</v>
      </c>
      <c r="K63" s="2"/>
      <c r="L63" s="2"/>
      <c r="M63" s="2"/>
      <c r="N63" s="2"/>
    </row>
    <row r="64" spans="1:14" x14ac:dyDescent="0.2">
      <c r="A64" s="97" t="s">
        <v>209</v>
      </c>
      <c r="B64" s="98"/>
      <c r="C64" s="79"/>
      <c r="D64" s="80" t="s">
        <v>138</v>
      </c>
      <c r="E64" s="99">
        <f>SUM(I65:I66)</f>
        <v>0</v>
      </c>
      <c r="F64" s="141"/>
      <c r="G64" s="102"/>
      <c r="H64" s="102"/>
      <c r="I64" s="102"/>
      <c r="J64" s="91" t="e">
        <f>E64/$G$138</f>
        <v>#DIV/0!</v>
      </c>
      <c r="K64" s="2"/>
      <c r="L64" s="2"/>
      <c r="M64" s="2"/>
      <c r="N64" s="2"/>
    </row>
    <row r="65" spans="1:14" ht="42.75" x14ac:dyDescent="0.2">
      <c r="A65" s="307" t="s">
        <v>213</v>
      </c>
      <c r="B65" s="308" t="s">
        <v>26</v>
      </c>
      <c r="C65" s="308" t="s">
        <v>139</v>
      </c>
      <c r="D65" s="309" t="s">
        <v>140</v>
      </c>
      <c r="E65" s="308" t="s">
        <v>13</v>
      </c>
      <c r="F65" s="310">
        <v>1.33</v>
      </c>
      <c r="G65" s="318"/>
      <c r="H65" s="311">
        <f>ROUND(G65*(1+$F$139),2)</f>
        <v>0</v>
      </c>
      <c r="I65" s="311">
        <f>ROUND((H65*F65),2)</f>
        <v>0</v>
      </c>
      <c r="J65" s="312" t="e">
        <f>I65/$G$138</f>
        <v>#DIV/0!</v>
      </c>
      <c r="K65" s="2"/>
      <c r="L65" s="2"/>
      <c r="M65" s="2"/>
      <c r="N65" s="2"/>
    </row>
    <row r="66" spans="1:14" ht="57" x14ac:dyDescent="0.2">
      <c r="A66" s="307" t="s">
        <v>215</v>
      </c>
      <c r="B66" s="308" t="s">
        <v>26</v>
      </c>
      <c r="C66" s="308" t="s">
        <v>141</v>
      </c>
      <c r="D66" s="309" t="s">
        <v>328</v>
      </c>
      <c r="E66" s="308" t="s">
        <v>31</v>
      </c>
      <c r="F66" s="310">
        <v>14.81</v>
      </c>
      <c r="G66" s="318"/>
      <c r="H66" s="311">
        <f>ROUND(G66*(1+$F$139),2)</f>
        <v>0</v>
      </c>
      <c r="I66" s="311">
        <f>ROUND((H66*F66),2)</f>
        <v>0</v>
      </c>
      <c r="J66" s="312" t="e">
        <f>I66/$G$138</f>
        <v>#DIV/0!</v>
      </c>
      <c r="K66" s="2"/>
      <c r="L66" s="2"/>
      <c r="M66" s="2"/>
      <c r="N66" s="2"/>
    </row>
    <row r="67" spans="1:14" x14ac:dyDescent="0.2">
      <c r="A67" s="97" t="s">
        <v>210</v>
      </c>
      <c r="B67" s="98"/>
      <c r="C67" s="79"/>
      <c r="D67" s="80" t="s">
        <v>142</v>
      </c>
      <c r="E67" s="99">
        <f>SUM(I68:I71)</f>
        <v>0</v>
      </c>
      <c r="F67" s="141"/>
      <c r="G67" s="102"/>
      <c r="H67" s="102"/>
      <c r="I67" s="102"/>
      <c r="J67" s="91" t="e">
        <f>E67/$G$138</f>
        <v>#DIV/0!</v>
      </c>
      <c r="K67" s="2"/>
      <c r="L67" s="2"/>
      <c r="M67" s="2"/>
      <c r="N67" s="2"/>
    </row>
    <row r="68" spans="1:14" ht="42.75" x14ac:dyDescent="0.2">
      <c r="A68" s="307" t="s">
        <v>214</v>
      </c>
      <c r="B68" s="308" t="s">
        <v>26</v>
      </c>
      <c r="C68" s="308" t="s">
        <v>143</v>
      </c>
      <c r="D68" s="309" t="s">
        <v>144</v>
      </c>
      <c r="E68" s="308" t="s">
        <v>145</v>
      </c>
      <c r="F68" s="310">
        <v>2</v>
      </c>
      <c r="G68" s="318"/>
      <c r="H68" s="311">
        <f>ROUND(G68*(1+$F$139),2)</f>
        <v>0</v>
      </c>
      <c r="I68" s="311">
        <f>ROUND((H68*F68),2)</f>
        <v>0</v>
      </c>
      <c r="J68" s="312" t="e">
        <f>I68/$G$138</f>
        <v>#DIV/0!</v>
      </c>
      <c r="K68" s="2"/>
      <c r="L68" s="2"/>
      <c r="M68" s="2"/>
      <c r="N68" s="2"/>
    </row>
    <row r="69" spans="1:14" ht="42.75" x14ac:dyDescent="0.2">
      <c r="A69" s="307" t="s">
        <v>216</v>
      </c>
      <c r="B69" s="308" t="s">
        <v>26</v>
      </c>
      <c r="C69" s="308" t="s">
        <v>146</v>
      </c>
      <c r="D69" s="309" t="s">
        <v>147</v>
      </c>
      <c r="E69" s="308" t="s">
        <v>31</v>
      </c>
      <c r="F69" s="310">
        <v>1.27</v>
      </c>
      <c r="G69" s="318"/>
      <c r="H69" s="311">
        <f>ROUND(G69*(1+$F$139),2)</f>
        <v>0</v>
      </c>
      <c r="I69" s="311">
        <f t="shared" ref="I69:I71" si="15">ROUND((H69*F69),2)</f>
        <v>0</v>
      </c>
      <c r="J69" s="312" t="e">
        <f>I69/$G$138</f>
        <v>#DIV/0!</v>
      </c>
      <c r="K69" s="2"/>
      <c r="L69" s="2"/>
      <c r="M69" s="2"/>
      <c r="N69" s="2"/>
    </row>
    <row r="70" spans="1:14" ht="28.5" x14ac:dyDescent="0.2">
      <c r="A70" s="307" t="s">
        <v>267</v>
      </c>
      <c r="B70" s="308" t="s">
        <v>26</v>
      </c>
      <c r="C70" s="308" t="s">
        <v>148</v>
      </c>
      <c r="D70" s="309" t="s">
        <v>149</v>
      </c>
      <c r="E70" s="308" t="s">
        <v>145</v>
      </c>
      <c r="F70" s="310">
        <v>2</v>
      </c>
      <c r="G70" s="318"/>
      <c r="H70" s="311">
        <f>ROUND(G70*(1+$F$139),2)</f>
        <v>0</v>
      </c>
      <c r="I70" s="311">
        <f t="shared" si="15"/>
        <v>0</v>
      </c>
      <c r="J70" s="312" t="e">
        <f>I70/$G$138</f>
        <v>#DIV/0!</v>
      </c>
      <c r="K70" s="2"/>
      <c r="L70" s="2"/>
      <c r="M70" s="2"/>
      <c r="N70" s="2"/>
    </row>
    <row r="71" spans="1:14" ht="42.75" x14ac:dyDescent="0.2">
      <c r="A71" s="307" t="s">
        <v>268</v>
      </c>
      <c r="B71" s="308" t="s">
        <v>26</v>
      </c>
      <c r="C71" s="308" t="s">
        <v>150</v>
      </c>
      <c r="D71" s="309" t="s">
        <v>151</v>
      </c>
      <c r="E71" s="308" t="s">
        <v>145</v>
      </c>
      <c r="F71" s="310">
        <v>4</v>
      </c>
      <c r="G71" s="318"/>
      <c r="H71" s="311">
        <f>ROUND(G71*(1+$F$139),2)</f>
        <v>0</v>
      </c>
      <c r="I71" s="311">
        <f t="shared" si="15"/>
        <v>0</v>
      </c>
      <c r="J71" s="312" t="e">
        <f>I71/$G$138</f>
        <v>#DIV/0!</v>
      </c>
      <c r="K71" s="2"/>
      <c r="L71" s="2"/>
      <c r="M71" s="2"/>
      <c r="N71" s="2"/>
    </row>
    <row r="72" spans="1:14" x14ac:dyDescent="0.2">
      <c r="A72" s="97" t="s">
        <v>211</v>
      </c>
      <c r="B72" s="98"/>
      <c r="C72" s="79"/>
      <c r="D72" s="80" t="s">
        <v>35</v>
      </c>
      <c r="E72" s="99">
        <f>SUM(I73:I75)</f>
        <v>0</v>
      </c>
      <c r="F72" s="141"/>
      <c r="G72" s="102"/>
      <c r="H72" s="102"/>
      <c r="I72" s="102"/>
      <c r="J72" s="91" t="e">
        <f>E72/$G$138</f>
        <v>#DIV/0!</v>
      </c>
      <c r="K72" s="2"/>
      <c r="L72" s="2"/>
      <c r="M72" s="2"/>
      <c r="N72" s="2"/>
    </row>
    <row r="73" spans="1:14" ht="57" x14ac:dyDescent="0.2">
      <c r="A73" s="307" t="s">
        <v>232</v>
      </c>
      <c r="B73" s="308" t="s">
        <v>26</v>
      </c>
      <c r="C73" s="308" t="s">
        <v>170</v>
      </c>
      <c r="D73" s="309" t="s">
        <v>171</v>
      </c>
      <c r="E73" s="308" t="s">
        <v>31</v>
      </c>
      <c r="F73" s="310">
        <v>931.71</v>
      </c>
      <c r="G73" s="318"/>
      <c r="H73" s="311">
        <f>ROUND(G73*(1+$F$139),2)</f>
        <v>0</v>
      </c>
      <c r="I73" s="311">
        <f>ROUND((H73*F73),2)</f>
        <v>0</v>
      </c>
      <c r="J73" s="312" t="e">
        <f>I73/$G$138</f>
        <v>#DIV/0!</v>
      </c>
      <c r="K73" s="2"/>
      <c r="L73" s="2"/>
      <c r="M73" s="2"/>
      <c r="N73" s="2"/>
    </row>
    <row r="74" spans="1:14" ht="42.75" x14ac:dyDescent="0.2">
      <c r="A74" s="307" t="s">
        <v>233</v>
      </c>
      <c r="B74" s="308" t="s">
        <v>26</v>
      </c>
      <c r="C74" s="308">
        <v>102509</v>
      </c>
      <c r="D74" s="309" t="s">
        <v>40</v>
      </c>
      <c r="E74" s="308" t="s">
        <v>23</v>
      </c>
      <c r="F74" s="310">
        <v>40.659999999999997</v>
      </c>
      <c r="G74" s="318"/>
      <c r="H74" s="311">
        <f>ROUND(G74*(1+$F$139),2)</f>
        <v>0</v>
      </c>
      <c r="I74" s="311">
        <f t="shared" ref="I74:I75" si="16">ROUND((H74*F74),2)</f>
        <v>0</v>
      </c>
      <c r="J74" s="312" t="e">
        <f>I74/$G$138</f>
        <v>#DIV/0!</v>
      </c>
      <c r="K74" s="2"/>
      <c r="L74" s="2"/>
      <c r="M74" s="2"/>
      <c r="N74" s="2"/>
    </row>
    <row r="75" spans="1:14" ht="28.5" x14ac:dyDescent="0.2">
      <c r="A75" s="307" t="s">
        <v>234</v>
      </c>
      <c r="B75" s="308" t="s">
        <v>26</v>
      </c>
      <c r="C75" s="308" t="s">
        <v>238</v>
      </c>
      <c r="D75" s="309" t="s">
        <v>329</v>
      </c>
      <c r="E75" s="308" t="s">
        <v>23</v>
      </c>
      <c r="F75" s="310">
        <v>1.69</v>
      </c>
      <c r="G75" s="318"/>
      <c r="H75" s="311">
        <f>ROUND(G75*(1+$F$139),2)</f>
        <v>0</v>
      </c>
      <c r="I75" s="311">
        <f t="shared" si="16"/>
        <v>0</v>
      </c>
      <c r="J75" s="312" t="e">
        <f>I75/$G$138</f>
        <v>#DIV/0!</v>
      </c>
      <c r="K75" s="2"/>
      <c r="L75" s="2"/>
      <c r="M75" s="2"/>
      <c r="N75" s="2"/>
    </row>
    <row r="76" spans="1:14" x14ac:dyDescent="0.2">
      <c r="A76" s="97" t="s">
        <v>212</v>
      </c>
      <c r="B76" s="98"/>
      <c r="C76" s="79"/>
      <c r="D76" s="80" t="s">
        <v>36</v>
      </c>
      <c r="E76" s="99">
        <f>SUM(I77:I79)</f>
        <v>0</v>
      </c>
      <c r="F76" s="141"/>
      <c r="G76" s="102"/>
      <c r="H76" s="102"/>
      <c r="I76" s="102"/>
      <c r="J76" s="91" t="e">
        <f>E76/$G$138</f>
        <v>#DIV/0!</v>
      </c>
      <c r="K76" s="2"/>
      <c r="L76" s="2"/>
      <c r="M76" s="2"/>
      <c r="N76" s="2"/>
    </row>
    <row r="77" spans="1:14" ht="28.5" x14ac:dyDescent="0.2">
      <c r="A77" s="307" t="s">
        <v>235</v>
      </c>
      <c r="B77" s="308" t="s">
        <v>33</v>
      </c>
      <c r="C77" s="308">
        <v>5213459</v>
      </c>
      <c r="D77" s="309" t="s">
        <v>43</v>
      </c>
      <c r="E77" s="308" t="s">
        <v>41</v>
      </c>
      <c r="F77" s="310">
        <v>10</v>
      </c>
      <c r="G77" s="318"/>
      <c r="H77" s="311">
        <f>ROUND(G77*(1+$F$139),2)</f>
        <v>0</v>
      </c>
      <c r="I77" s="311">
        <f>ROUND((H77*F77),2)</f>
        <v>0</v>
      </c>
      <c r="J77" s="312" t="e">
        <f>I77/$G$138</f>
        <v>#DIV/0!</v>
      </c>
      <c r="K77" s="2"/>
      <c r="L77" s="2"/>
      <c r="M77" s="2"/>
      <c r="N77" s="2"/>
    </row>
    <row r="78" spans="1:14" ht="28.5" x14ac:dyDescent="0.2">
      <c r="A78" s="307" t="s">
        <v>236</v>
      </c>
      <c r="B78" s="308" t="s">
        <v>33</v>
      </c>
      <c r="C78" s="308">
        <v>5213858</v>
      </c>
      <c r="D78" s="309" t="s">
        <v>42</v>
      </c>
      <c r="E78" s="308" t="s">
        <v>41</v>
      </c>
      <c r="F78" s="310">
        <v>10</v>
      </c>
      <c r="G78" s="318"/>
      <c r="H78" s="311">
        <f>ROUND(G78*(1+$F$139),2)</f>
        <v>0</v>
      </c>
      <c r="I78" s="311">
        <f t="shared" ref="I78:I79" si="17">ROUND((H78*F78),2)</f>
        <v>0</v>
      </c>
      <c r="J78" s="312" t="e">
        <f>I78/$G$138</f>
        <v>#DIV/0!</v>
      </c>
      <c r="K78" s="2"/>
      <c r="L78" s="2"/>
      <c r="M78" s="2"/>
      <c r="N78" s="2"/>
    </row>
    <row r="79" spans="1:14" ht="27.75" customHeight="1" thickBot="1" x14ac:dyDescent="0.25">
      <c r="A79" s="307" t="s">
        <v>289</v>
      </c>
      <c r="B79" s="313" t="s">
        <v>100</v>
      </c>
      <c r="C79" s="314" t="s">
        <v>122</v>
      </c>
      <c r="D79" s="309" t="str">
        <f>VLOOKUP(C79,Composições!$A$15:$G$60,3,0)</f>
        <v>PLACA ESMALTADA PARA IDENTIFICAÇÃO DE NOME DE RUA, DIMENSÕES 45X20CM</v>
      </c>
      <c r="E79" s="314" t="s">
        <v>145</v>
      </c>
      <c r="F79" s="315">
        <v>1</v>
      </c>
      <c r="G79" s="311">
        <f>VLOOKUP(C79,Composições!$A$15:$G$60,7,0)</f>
        <v>0</v>
      </c>
      <c r="H79" s="311">
        <f>ROUND(G79*(1+$F$139),2)</f>
        <v>0</v>
      </c>
      <c r="I79" s="311">
        <f t="shared" si="17"/>
        <v>0</v>
      </c>
      <c r="J79" s="312" t="e">
        <f>I79/$G$138</f>
        <v>#DIV/0!</v>
      </c>
      <c r="K79" s="2"/>
      <c r="L79" s="2"/>
      <c r="M79" s="2"/>
      <c r="N79" s="2"/>
    </row>
    <row r="80" spans="1:14" ht="15" x14ac:dyDescent="0.2">
      <c r="A80" s="103">
        <v>3</v>
      </c>
      <c r="B80" s="104"/>
      <c r="C80" s="83"/>
      <c r="D80" s="84" t="s">
        <v>178</v>
      </c>
      <c r="E80" s="100">
        <f>E81+E105+E115+E128+E132+E126+E84+E92+E110+E122</f>
        <v>0</v>
      </c>
      <c r="F80" s="140"/>
      <c r="G80" s="101"/>
      <c r="H80" s="101"/>
      <c r="I80" s="101"/>
      <c r="J80" s="90" t="e">
        <f>E80/$G$138</f>
        <v>#DIV/0!</v>
      </c>
    </row>
    <row r="81" spans="1:10" x14ac:dyDescent="0.2">
      <c r="A81" s="97" t="s">
        <v>161</v>
      </c>
      <c r="B81" s="98"/>
      <c r="C81" s="79"/>
      <c r="D81" s="80" t="s">
        <v>172</v>
      </c>
      <c r="E81" s="99">
        <f>SUM(I82:I83)</f>
        <v>0</v>
      </c>
      <c r="F81" s="141"/>
      <c r="G81" s="102"/>
      <c r="H81" s="102"/>
      <c r="I81" s="102"/>
      <c r="J81" s="91" t="e">
        <f>E81/$G$138</f>
        <v>#DIV/0!</v>
      </c>
    </row>
    <row r="82" spans="1:10" ht="28.5" x14ac:dyDescent="0.2">
      <c r="A82" s="307" t="s">
        <v>244</v>
      </c>
      <c r="B82" s="308" t="s">
        <v>26</v>
      </c>
      <c r="C82" s="308" t="s">
        <v>174</v>
      </c>
      <c r="D82" s="309" t="s">
        <v>175</v>
      </c>
      <c r="E82" s="308" t="s">
        <v>23</v>
      </c>
      <c r="F82" s="310">
        <v>8038.74</v>
      </c>
      <c r="G82" s="318"/>
      <c r="H82" s="311">
        <f>ROUND(G82*(1+$F$139),2)</f>
        <v>0</v>
      </c>
      <c r="I82" s="311">
        <f>ROUND((H82*F82),2)</f>
        <v>0</v>
      </c>
      <c r="J82" s="312" t="e">
        <f>I82/$G$138</f>
        <v>#DIV/0!</v>
      </c>
    </row>
    <row r="83" spans="1:10" ht="28.5" x14ac:dyDescent="0.2">
      <c r="A83" s="307" t="s">
        <v>246</v>
      </c>
      <c r="B83" s="308" t="s">
        <v>26</v>
      </c>
      <c r="C83" s="308" t="s">
        <v>281</v>
      </c>
      <c r="D83" s="309" t="s">
        <v>282</v>
      </c>
      <c r="E83" s="308" t="s">
        <v>46</v>
      </c>
      <c r="F83" s="310">
        <v>2411.62</v>
      </c>
      <c r="G83" s="318"/>
      <c r="H83" s="311">
        <f>ROUND(G83*(1+$F$139),2)</f>
        <v>0</v>
      </c>
      <c r="I83" s="311">
        <f>ROUND((H83*F83),2)</f>
        <v>0</v>
      </c>
      <c r="J83" s="312" t="e">
        <f>I83/$G$138</f>
        <v>#DIV/0!</v>
      </c>
    </row>
    <row r="84" spans="1:10" x14ac:dyDescent="0.2">
      <c r="A84" s="97" t="s">
        <v>217</v>
      </c>
      <c r="B84" s="98"/>
      <c r="C84" s="79"/>
      <c r="D84" s="80" t="s">
        <v>296</v>
      </c>
      <c r="E84" s="99">
        <f>SUM(I85:I91)</f>
        <v>0</v>
      </c>
      <c r="F84" s="141"/>
      <c r="G84" s="102"/>
      <c r="H84" s="102"/>
      <c r="I84" s="102"/>
      <c r="J84" s="91" t="e">
        <f>E84/$G$138</f>
        <v>#DIV/0!</v>
      </c>
    </row>
    <row r="85" spans="1:10" ht="57" x14ac:dyDescent="0.2">
      <c r="A85" s="307" t="s">
        <v>245</v>
      </c>
      <c r="B85" s="308" t="s">
        <v>26</v>
      </c>
      <c r="C85" s="308" t="s">
        <v>110</v>
      </c>
      <c r="D85" s="309" t="s">
        <v>111</v>
      </c>
      <c r="E85" s="308" t="s">
        <v>13</v>
      </c>
      <c r="F85" s="310">
        <v>290.73</v>
      </c>
      <c r="G85" s="318"/>
      <c r="H85" s="311">
        <f t="shared" ref="H85:H91" si="18">ROUND(G85*(1+$F$139),2)</f>
        <v>0</v>
      </c>
      <c r="I85" s="311">
        <f>ROUND((H85*F85),2)</f>
        <v>0</v>
      </c>
      <c r="J85" s="312" t="e">
        <f t="shared" ref="J85:J91" si="19">I85/$G$138</f>
        <v>#DIV/0!</v>
      </c>
    </row>
    <row r="86" spans="1:10" ht="28.5" x14ac:dyDescent="0.2">
      <c r="A86" s="307" t="s">
        <v>247</v>
      </c>
      <c r="B86" s="308" t="s">
        <v>26</v>
      </c>
      <c r="C86" s="308" t="s">
        <v>281</v>
      </c>
      <c r="D86" s="309" t="s">
        <v>282</v>
      </c>
      <c r="E86" s="308" t="s">
        <v>46</v>
      </c>
      <c r="F86" s="310">
        <v>2834.64</v>
      </c>
      <c r="G86" s="318"/>
      <c r="H86" s="311">
        <f t="shared" si="18"/>
        <v>0</v>
      </c>
      <c r="I86" s="311">
        <f t="shared" ref="I86:I91" si="20">ROUND((H86*F86),2)</f>
        <v>0</v>
      </c>
      <c r="J86" s="312" t="e">
        <f t="shared" si="19"/>
        <v>#DIV/0!</v>
      </c>
    </row>
    <row r="87" spans="1:10" ht="14.25" x14ac:dyDescent="0.2">
      <c r="A87" s="307" t="s">
        <v>248</v>
      </c>
      <c r="B87" s="308" t="s">
        <v>112</v>
      </c>
      <c r="C87" s="308" t="s">
        <v>113</v>
      </c>
      <c r="D87" s="309" t="s">
        <v>114</v>
      </c>
      <c r="E87" s="308" t="s">
        <v>13</v>
      </c>
      <c r="F87" s="310">
        <v>363.42</v>
      </c>
      <c r="G87" s="318"/>
      <c r="H87" s="311">
        <f t="shared" si="18"/>
        <v>0</v>
      </c>
      <c r="I87" s="311">
        <f t="shared" si="20"/>
        <v>0</v>
      </c>
      <c r="J87" s="312" t="e">
        <f t="shared" si="19"/>
        <v>#DIV/0!</v>
      </c>
    </row>
    <row r="88" spans="1:10" ht="28.5" x14ac:dyDescent="0.2">
      <c r="A88" s="307" t="s">
        <v>249</v>
      </c>
      <c r="B88" s="308" t="s">
        <v>26</v>
      </c>
      <c r="C88" s="308" t="s">
        <v>297</v>
      </c>
      <c r="D88" s="309" t="s">
        <v>298</v>
      </c>
      <c r="E88" s="308" t="s">
        <v>23</v>
      </c>
      <c r="F88" s="310">
        <v>1162.93</v>
      </c>
      <c r="G88" s="318"/>
      <c r="H88" s="311">
        <f t="shared" si="18"/>
        <v>0</v>
      </c>
      <c r="I88" s="311">
        <f t="shared" si="20"/>
        <v>0</v>
      </c>
      <c r="J88" s="312" t="e">
        <f t="shared" si="19"/>
        <v>#DIV/0!</v>
      </c>
    </row>
    <row r="89" spans="1:10" ht="57" x14ac:dyDescent="0.2">
      <c r="A89" s="307" t="s">
        <v>299</v>
      </c>
      <c r="B89" s="308" t="s">
        <v>26</v>
      </c>
      <c r="C89" s="308" t="s">
        <v>279</v>
      </c>
      <c r="D89" s="309" t="s">
        <v>280</v>
      </c>
      <c r="E89" s="308" t="s">
        <v>13</v>
      </c>
      <c r="F89" s="310">
        <v>145.37</v>
      </c>
      <c r="G89" s="318"/>
      <c r="H89" s="311">
        <f t="shared" si="18"/>
        <v>0</v>
      </c>
      <c r="I89" s="311">
        <f t="shared" si="20"/>
        <v>0</v>
      </c>
      <c r="J89" s="312" t="e">
        <f t="shared" si="19"/>
        <v>#DIV/0!</v>
      </c>
    </row>
    <row r="90" spans="1:10" ht="28.5" x14ac:dyDescent="0.2">
      <c r="A90" s="307" t="s">
        <v>300</v>
      </c>
      <c r="B90" s="308" t="s">
        <v>26</v>
      </c>
      <c r="C90" s="308" t="s">
        <v>281</v>
      </c>
      <c r="D90" s="309" t="s">
        <v>282</v>
      </c>
      <c r="E90" s="308" t="s">
        <v>46</v>
      </c>
      <c r="F90" s="310">
        <v>1133.8900000000001</v>
      </c>
      <c r="G90" s="318"/>
      <c r="H90" s="311">
        <f t="shared" si="18"/>
        <v>0</v>
      </c>
      <c r="I90" s="311">
        <f t="shared" si="20"/>
        <v>0</v>
      </c>
      <c r="J90" s="312" t="e">
        <f t="shared" si="19"/>
        <v>#DIV/0!</v>
      </c>
    </row>
    <row r="91" spans="1:10" ht="14.25" x14ac:dyDescent="0.2">
      <c r="A91" s="307" t="s">
        <v>301</v>
      </c>
      <c r="B91" s="308" t="s">
        <v>112</v>
      </c>
      <c r="C91" s="308" t="s">
        <v>191</v>
      </c>
      <c r="D91" s="309" t="s">
        <v>192</v>
      </c>
      <c r="E91" s="308" t="s">
        <v>173</v>
      </c>
      <c r="F91" s="310">
        <v>348.89</v>
      </c>
      <c r="G91" s="318"/>
      <c r="H91" s="311">
        <f t="shared" si="18"/>
        <v>0</v>
      </c>
      <c r="I91" s="311">
        <f t="shared" si="20"/>
        <v>0</v>
      </c>
      <c r="J91" s="312" t="e">
        <f t="shared" si="19"/>
        <v>#DIV/0!</v>
      </c>
    </row>
    <row r="92" spans="1:10" x14ac:dyDescent="0.2">
      <c r="A92" s="97" t="s">
        <v>218</v>
      </c>
      <c r="B92" s="98"/>
      <c r="C92" s="79"/>
      <c r="D92" s="80" t="s">
        <v>121</v>
      </c>
      <c r="E92" s="99">
        <f>SUM(I93:I104)</f>
        <v>0</v>
      </c>
      <c r="F92" s="141"/>
      <c r="G92" s="102"/>
      <c r="H92" s="102"/>
      <c r="I92" s="102"/>
      <c r="J92" s="91" t="e">
        <f>E92/$G$138</f>
        <v>#DIV/0!</v>
      </c>
    </row>
    <row r="93" spans="1:10" ht="14.25" x14ac:dyDescent="0.2">
      <c r="A93" s="307" t="s">
        <v>250</v>
      </c>
      <c r="B93" s="308" t="s">
        <v>100</v>
      </c>
      <c r="C93" s="308" t="s">
        <v>333</v>
      </c>
      <c r="D93" s="309" t="str">
        <f>VLOOKUP(C93,Composições!$A$15:$G$60,3,0)</f>
        <v>EXECUÇÃO DE IMPRIMAÇÃO COM ASFALTO DILUÍDO CM-30</v>
      </c>
      <c r="E93" s="308" t="s">
        <v>23</v>
      </c>
      <c r="F93" s="310">
        <v>1162.93</v>
      </c>
      <c r="G93" s="311">
        <f>VLOOKUP(C93,Composições!$A$15:$G$60,7,0)</f>
        <v>0</v>
      </c>
      <c r="H93" s="311">
        <f t="shared" ref="H93:H104" si="21">ROUND(G93*(1+$F$139),2)</f>
        <v>0</v>
      </c>
      <c r="I93" s="311">
        <f t="shared" ref="I93" si="22">ROUND((H93*F93),2)</f>
        <v>0</v>
      </c>
      <c r="J93" s="312" t="e">
        <f t="shared" ref="J93:J104" si="23">I93/$G$138</f>
        <v>#DIV/0!</v>
      </c>
    </row>
    <row r="94" spans="1:10" ht="14.25" x14ac:dyDescent="0.2">
      <c r="A94" s="307" t="s">
        <v>251</v>
      </c>
      <c r="B94" s="308" t="s">
        <v>100</v>
      </c>
      <c r="C94" s="308" t="s">
        <v>107</v>
      </c>
      <c r="D94" s="309" t="str">
        <f>VLOOKUP(C94,Composições!$A$15:$G$60,3,0)</f>
        <v>EXECUÇÃO DE PINTURA DE LIGAÇÃO COM EMULSÃO ASFÁLTICA RR-2C</v>
      </c>
      <c r="E94" s="308" t="s">
        <v>23</v>
      </c>
      <c r="F94" s="310">
        <v>1162.93</v>
      </c>
      <c r="G94" s="311">
        <f>VLOOKUP(C94,Composições!$A$15:$G$60,7,0)</f>
        <v>0</v>
      </c>
      <c r="H94" s="311">
        <f t="shared" si="21"/>
        <v>0</v>
      </c>
      <c r="I94" s="311">
        <f t="shared" ref="I94:I104" si="24">ROUND((H94*F94),2)</f>
        <v>0</v>
      </c>
      <c r="J94" s="312" t="e">
        <f t="shared" si="23"/>
        <v>#DIV/0!</v>
      </c>
    </row>
    <row r="95" spans="1:10" ht="14.25" x14ac:dyDescent="0.2">
      <c r="A95" s="307" t="s">
        <v>252</v>
      </c>
      <c r="B95" s="308" t="s">
        <v>33</v>
      </c>
      <c r="C95" s="308" t="s">
        <v>123</v>
      </c>
      <c r="D95" s="309" t="s">
        <v>124</v>
      </c>
      <c r="E95" s="308" t="s">
        <v>109</v>
      </c>
      <c r="F95" s="310">
        <v>1162.93</v>
      </c>
      <c r="G95" s="318"/>
      <c r="H95" s="311">
        <f t="shared" si="21"/>
        <v>0</v>
      </c>
      <c r="I95" s="311">
        <f t="shared" si="24"/>
        <v>0</v>
      </c>
      <c r="J95" s="312" t="e">
        <f t="shared" si="23"/>
        <v>#DIV/0!</v>
      </c>
    </row>
    <row r="96" spans="1:10" ht="14.25" x14ac:dyDescent="0.2">
      <c r="A96" s="307" t="s">
        <v>253</v>
      </c>
      <c r="B96" s="308" t="s">
        <v>33</v>
      </c>
      <c r="C96" s="308" t="s">
        <v>125</v>
      </c>
      <c r="D96" s="309" t="s">
        <v>126</v>
      </c>
      <c r="E96" s="308" t="s">
        <v>37</v>
      </c>
      <c r="F96" s="310">
        <v>174.44</v>
      </c>
      <c r="G96" s="318"/>
      <c r="H96" s="311">
        <f t="shared" si="21"/>
        <v>0</v>
      </c>
      <c r="I96" s="311">
        <f t="shared" si="24"/>
        <v>0</v>
      </c>
      <c r="J96" s="312" t="e">
        <f t="shared" si="23"/>
        <v>#DIV/0!</v>
      </c>
    </row>
    <row r="97" spans="1:11" ht="42.75" x14ac:dyDescent="0.2">
      <c r="A97" s="307" t="s">
        <v>254</v>
      </c>
      <c r="B97" s="308" t="s">
        <v>26</v>
      </c>
      <c r="C97" s="308" t="s">
        <v>313</v>
      </c>
      <c r="D97" s="309" t="s">
        <v>314</v>
      </c>
      <c r="E97" s="308" t="s">
        <v>13</v>
      </c>
      <c r="F97" s="310">
        <v>116.29</v>
      </c>
      <c r="G97" s="318"/>
      <c r="H97" s="311">
        <f t="shared" si="21"/>
        <v>0</v>
      </c>
      <c r="I97" s="311">
        <f t="shared" si="24"/>
        <v>0</v>
      </c>
      <c r="J97" s="312" t="e">
        <f t="shared" si="23"/>
        <v>#DIV/0!</v>
      </c>
    </row>
    <row r="98" spans="1:11" ht="42.75" x14ac:dyDescent="0.2">
      <c r="A98" s="307" t="s">
        <v>302</v>
      </c>
      <c r="B98" s="308" t="s">
        <v>26</v>
      </c>
      <c r="C98" s="308" t="s">
        <v>127</v>
      </c>
      <c r="D98" s="309" t="s">
        <v>128</v>
      </c>
      <c r="E98" s="308" t="s">
        <v>13</v>
      </c>
      <c r="F98" s="310">
        <v>58.15</v>
      </c>
      <c r="G98" s="318"/>
      <c r="H98" s="311">
        <f t="shared" si="21"/>
        <v>0</v>
      </c>
      <c r="I98" s="316">
        <f t="shared" si="24"/>
        <v>0</v>
      </c>
      <c r="J98" s="312" t="e">
        <f t="shared" si="23"/>
        <v>#DIV/0!</v>
      </c>
    </row>
    <row r="99" spans="1:11" ht="42.75" x14ac:dyDescent="0.2">
      <c r="A99" s="307" t="s">
        <v>303</v>
      </c>
      <c r="B99" s="308" t="s">
        <v>26</v>
      </c>
      <c r="C99" s="308" t="s">
        <v>34</v>
      </c>
      <c r="D99" s="309" t="s">
        <v>38</v>
      </c>
      <c r="E99" s="308" t="s">
        <v>13</v>
      </c>
      <c r="F99" s="310">
        <v>58.15</v>
      </c>
      <c r="G99" s="318"/>
      <c r="H99" s="311">
        <f t="shared" si="21"/>
        <v>0</v>
      </c>
      <c r="I99" s="311">
        <f t="shared" si="24"/>
        <v>0</v>
      </c>
      <c r="J99" s="312" t="e">
        <f t="shared" si="23"/>
        <v>#DIV/0!</v>
      </c>
    </row>
    <row r="100" spans="1:11" ht="57" x14ac:dyDescent="0.2">
      <c r="A100" s="307" t="s">
        <v>304</v>
      </c>
      <c r="B100" s="308" t="s">
        <v>26</v>
      </c>
      <c r="C100" s="308" t="s">
        <v>283</v>
      </c>
      <c r="D100" s="309" t="s">
        <v>284</v>
      </c>
      <c r="E100" s="308" t="s">
        <v>13</v>
      </c>
      <c r="F100" s="310">
        <v>290.73</v>
      </c>
      <c r="G100" s="318"/>
      <c r="H100" s="311">
        <f t="shared" si="21"/>
        <v>0</v>
      </c>
      <c r="I100" s="311">
        <f t="shared" si="24"/>
        <v>0</v>
      </c>
      <c r="J100" s="312" t="e">
        <f t="shared" si="23"/>
        <v>#DIV/0!</v>
      </c>
    </row>
    <row r="101" spans="1:11" ht="28.5" x14ac:dyDescent="0.2">
      <c r="A101" s="307" t="s">
        <v>305</v>
      </c>
      <c r="B101" s="308" t="s">
        <v>26</v>
      </c>
      <c r="C101" s="308" t="s">
        <v>281</v>
      </c>
      <c r="D101" s="309" t="s">
        <v>282</v>
      </c>
      <c r="E101" s="308" t="s">
        <v>46</v>
      </c>
      <c r="F101" s="310">
        <v>1744.38</v>
      </c>
      <c r="G101" s="318"/>
      <c r="H101" s="311">
        <f t="shared" si="21"/>
        <v>0</v>
      </c>
      <c r="I101" s="311">
        <f t="shared" si="24"/>
        <v>0</v>
      </c>
      <c r="J101" s="312" t="e">
        <f t="shared" si="23"/>
        <v>#DIV/0!</v>
      </c>
    </row>
    <row r="102" spans="1:11" ht="28.5" x14ac:dyDescent="0.2">
      <c r="A102" s="307" t="s">
        <v>306</v>
      </c>
      <c r="B102" s="308" t="s">
        <v>26</v>
      </c>
      <c r="C102" s="308" t="s">
        <v>285</v>
      </c>
      <c r="D102" s="309" t="s">
        <v>286</v>
      </c>
      <c r="E102" s="308" t="s">
        <v>13</v>
      </c>
      <c r="F102" s="310">
        <v>116.29</v>
      </c>
      <c r="G102" s="318"/>
      <c r="H102" s="311">
        <f t="shared" si="21"/>
        <v>0</v>
      </c>
      <c r="I102" s="311">
        <f t="shared" si="24"/>
        <v>0</v>
      </c>
      <c r="J102" s="312" t="e">
        <f t="shared" si="23"/>
        <v>#DIV/0!</v>
      </c>
    </row>
    <row r="103" spans="1:11" ht="28.5" x14ac:dyDescent="0.2">
      <c r="A103" s="307" t="s">
        <v>307</v>
      </c>
      <c r="B103" s="308" t="s">
        <v>26</v>
      </c>
      <c r="C103" s="308" t="s">
        <v>281</v>
      </c>
      <c r="D103" s="309" t="s">
        <v>282</v>
      </c>
      <c r="E103" s="308" t="s">
        <v>46</v>
      </c>
      <c r="F103" s="310">
        <v>697.76</v>
      </c>
      <c r="G103" s="318"/>
      <c r="H103" s="311">
        <f t="shared" si="21"/>
        <v>0</v>
      </c>
      <c r="I103" s="311">
        <f t="shared" si="24"/>
        <v>0</v>
      </c>
      <c r="J103" s="312" t="e">
        <f t="shared" si="23"/>
        <v>#DIV/0!</v>
      </c>
    </row>
    <row r="104" spans="1:11" ht="28.5" x14ac:dyDescent="0.2">
      <c r="A104" s="307" t="s">
        <v>308</v>
      </c>
      <c r="B104" s="308" t="s">
        <v>33</v>
      </c>
      <c r="C104" s="308" t="s">
        <v>93</v>
      </c>
      <c r="D104" s="309" t="s">
        <v>94</v>
      </c>
      <c r="E104" s="308" t="s">
        <v>95</v>
      </c>
      <c r="F104" s="310">
        <v>12.21</v>
      </c>
      <c r="G104" s="318"/>
      <c r="H104" s="311">
        <f t="shared" si="21"/>
        <v>0</v>
      </c>
      <c r="I104" s="311">
        <f t="shared" si="24"/>
        <v>0</v>
      </c>
      <c r="J104" s="312" t="e">
        <f t="shared" si="23"/>
        <v>#DIV/0!</v>
      </c>
    </row>
    <row r="105" spans="1:11" x14ac:dyDescent="0.2">
      <c r="A105" s="97" t="s">
        <v>219</v>
      </c>
      <c r="B105" s="98"/>
      <c r="C105" s="79"/>
      <c r="D105" s="80" t="s">
        <v>178</v>
      </c>
      <c r="E105" s="99">
        <f>SUM(I106:I109)</f>
        <v>0</v>
      </c>
      <c r="F105" s="141"/>
      <c r="G105" s="102"/>
      <c r="H105" s="102"/>
      <c r="I105" s="102"/>
      <c r="J105" s="91" t="e">
        <f>E105/$G$138</f>
        <v>#DIV/0!</v>
      </c>
    </row>
    <row r="106" spans="1:11" ht="14.25" x14ac:dyDescent="0.2">
      <c r="A106" s="307" t="s">
        <v>255</v>
      </c>
      <c r="B106" s="308" t="s">
        <v>100</v>
      </c>
      <c r="C106" s="308" t="s">
        <v>107</v>
      </c>
      <c r="D106" s="309" t="str">
        <f>VLOOKUP(C106,Composições!$A$15:$G$60,3,0)</f>
        <v>EXECUÇÃO DE PINTURA DE LIGAÇÃO COM EMULSÃO ASFÁLTICA RR-2C</v>
      </c>
      <c r="E106" s="308" t="s">
        <v>23</v>
      </c>
      <c r="F106" s="310">
        <v>8038.74</v>
      </c>
      <c r="G106" s="311">
        <f>VLOOKUP(C106,Composições!$A$15:$G$60,7,0)</f>
        <v>0</v>
      </c>
      <c r="H106" s="311">
        <f>ROUND(G106*(1+$F$139),2)</f>
        <v>0</v>
      </c>
      <c r="I106" s="311">
        <f>ROUND((H106*F106),2)</f>
        <v>0</v>
      </c>
      <c r="J106" s="312" t="e">
        <f>I106/$G$138</f>
        <v>#DIV/0!</v>
      </c>
    </row>
    <row r="107" spans="1:11" ht="42.75" x14ac:dyDescent="0.2">
      <c r="A107" s="307" t="s">
        <v>256</v>
      </c>
      <c r="B107" s="308" t="s">
        <v>26</v>
      </c>
      <c r="C107" s="308" t="s">
        <v>34</v>
      </c>
      <c r="D107" s="309" t="s">
        <v>38</v>
      </c>
      <c r="E107" s="308" t="s">
        <v>13</v>
      </c>
      <c r="F107" s="310">
        <v>401.94</v>
      </c>
      <c r="G107" s="318"/>
      <c r="H107" s="311">
        <f>ROUND(G107*(1+$F$139),2)</f>
        <v>0</v>
      </c>
      <c r="I107" s="311">
        <f t="shared" ref="I107:I109" si="25">ROUND((H107*F107),2)</f>
        <v>0</v>
      </c>
      <c r="J107" s="312" t="e">
        <f>I107/$G$138</f>
        <v>#DIV/0!</v>
      </c>
    </row>
    <row r="108" spans="1:11" ht="28.5" x14ac:dyDescent="0.2">
      <c r="A108" s="307" t="s">
        <v>257</v>
      </c>
      <c r="B108" s="308" t="s">
        <v>33</v>
      </c>
      <c r="C108" s="308" t="s">
        <v>93</v>
      </c>
      <c r="D108" s="309" t="s">
        <v>94</v>
      </c>
      <c r="E108" s="308" t="s">
        <v>95</v>
      </c>
      <c r="F108" s="310">
        <v>343.68</v>
      </c>
      <c r="G108" s="318"/>
      <c r="H108" s="311">
        <f>ROUND(G108*(1+$F$139),2)</f>
        <v>0</v>
      </c>
      <c r="I108" s="311">
        <f t="shared" si="25"/>
        <v>0</v>
      </c>
      <c r="J108" s="312" t="e">
        <f>I108/$G$138</f>
        <v>#DIV/0!</v>
      </c>
    </row>
    <row r="109" spans="1:11" ht="28.5" x14ac:dyDescent="0.2">
      <c r="A109" s="307" t="s">
        <v>258</v>
      </c>
      <c r="B109" s="308" t="s">
        <v>26</v>
      </c>
      <c r="C109" s="308" t="s">
        <v>96</v>
      </c>
      <c r="D109" s="309" t="s">
        <v>97</v>
      </c>
      <c r="E109" s="308" t="s">
        <v>13</v>
      </c>
      <c r="F109" s="310">
        <v>401.94</v>
      </c>
      <c r="G109" s="318"/>
      <c r="H109" s="311">
        <f>ROUND(G109*(1+$F$139),2)</f>
        <v>0</v>
      </c>
      <c r="I109" s="311">
        <f t="shared" si="25"/>
        <v>0</v>
      </c>
      <c r="J109" s="312" t="e">
        <f>I109/$G$138</f>
        <v>#DIV/0!</v>
      </c>
    </row>
    <row r="110" spans="1:11" x14ac:dyDescent="0.2">
      <c r="A110" s="97" t="s">
        <v>220</v>
      </c>
      <c r="B110" s="98"/>
      <c r="C110" s="79"/>
      <c r="D110" s="80" t="s">
        <v>337</v>
      </c>
      <c r="E110" s="99">
        <f>SUM(I111:I114)</f>
        <v>0</v>
      </c>
      <c r="F110" s="141"/>
      <c r="G110" s="102">
        <v>0</v>
      </c>
      <c r="H110" s="102"/>
      <c r="I110" s="102"/>
      <c r="J110" s="91" t="e">
        <f>E110/$G$138</f>
        <v>#DIV/0!</v>
      </c>
    </row>
    <row r="111" spans="1:11" ht="28.5" x14ac:dyDescent="0.2">
      <c r="A111" s="307" t="s">
        <v>259</v>
      </c>
      <c r="B111" s="308" t="s">
        <v>26</v>
      </c>
      <c r="C111" s="308" t="s">
        <v>237</v>
      </c>
      <c r="D111" s="309" t="s">
        <v>338</v>
      </c>
      <c r="E111" s="308" t="s">
        <v>31</v>
      </c>
      <c r="F111" s="310">
        <v>4389.88</v>
      </c>
      <c r="G111" s="318"/>
      <c r="H111" s="311">
        <f>ROUND(G111*(1+$F$139),2)</f>
        <v>0</v>
      </c>
      <c r="I111" s="316">
        <f t="shared" ref="I111" si="26">ROUND((H111*F111),2)</f>
        <v>0</v>
      </c>
      <c r="J111" s="312" t="e">
        <f>I111/$G$138</f>
        <v>#DIV/0!</v>
      </c>
      <c r="K111" s="86"/>
    </row>
    <row r="112" spans="1:11" ht="57" x14ac:dyDescent="0.2">
      <c r="A112" s="307" t="s">
        <v>309</v>
      </c>
      <c r="B112" s="308" t="s">
        <v>26</v>
      </c>
      <c r="C112" s="308" t="s">
        <v>279</v>
      </c>
      <c r="D112" s="309" t="s">
        <v>280</v>
      </c>
      <c r="E112" s="308" t="s">
        <v>13</v>
      </c>
      <c r="F112" s="310">
        <v>226.36</v>
      </c>
      <c r="G112" s="318"/>
      <c r="H112" s="311">
        <f t="shared" ref="H112:H114" si="27">ROUND(G112*(1+$F$139),2)</f>
        <v>0</v>
      </c>
      <c r="I112" s="311">
        <f t="shared" ref="I112:I114" si="28">ROUND((H112*F112),2)</f>
        <v>0</v>
      </c>
      <c r="J112" s="312" t="e">
        <f t="shared" ref="J112:J114" si="29">I112/$G$138</f>
        <v>#DIV/0!</v>
      </c>
    </row>
    <row r="113" spans="1:10" ht="28.5" x14ac:dyDescent="0.2">
      <c r="A113" s="307" t="s">
        <v>310</v>
      </c>
      <c r="B113" s="308" t="s">
        <v>26</v>
      </c>
      <c r="C113" s="308" t="s">
        <v>281</v>
      </c>
      <c r="D113" s="309" t="s">
        <v>282</v>
      </c>
      <c r="E113" s="308" t="s">
        <v>46</v>
      </c>
      <c r="F113" s="310">
        <v>1765.61</v>
      </c>
      <c r="G113" s="318"/>
      <c r="H113" s="311">
        <f t="shared" si="27"/>
        <v>0</v>
      </c>
      <c r="I113" s="311">
        <f t="shared" si="28"/>
        <v>0</v>
      </c>
      <c r="J113" s="312" t="e">
        <f t="shared" si="29"/>
        <v>#DIV/0!</v>
      </c>
    </row>
    <row r="114" spans="1:10" ht="14.25" x14ac:dyDescent="0.2">
      <c r="A114" s="307" t="s">
        <v>311</v>
      </c>
      <c r="B114" s="308" t="s">
        <v>112</v>
      </c>
      <c r="C114" s="308" t="s">
        <v>191</v>
      </c>
      <c r="D114" s="309" t="s">
        <v>192</v>
      </c>
      <c r="E114" s="308" t="s">
        <v>173</v>
      </c>
      <c r="F114" s="310">
        <v>543.26</v>
      </c>
      <c r="G114" s="318"/>
      <c r="H114" s="311">
        <f t="shared" si="27"/>
        <v>0</v>
      </c>
      <c r="I114" s="311">
        <f t="shared" si="28"/>
        <v>0</v>
      </c>
      <c r="J114" s="312" t="e">
        <f t="shared" si="29"/>
        <v>#DIV/0!</v>
      </c>
    </row>
    <row r="115" spans="1:10" x14ac:dyDescent="0.2">
      <c r="A115" s="97" t="s">
        <v>221</v>
      </c>
      <c r="B115" s="98"/>
      <c r="C115" s="79"/>
      <c r="D115" s="80" t="s">
        <v>336</v>
      </c>
      <c r="E115" s="99">
        <f>SUM(I116:I121)</f>
        <v>0</v>
      </c>
      <c r="F115" s="141"/>
      <c r="G115" s="102"/>
      <c r="H115" s="102"/>
      <c r="I115" s="102"/>
      <c r="J115" s="91" t="e">
        <f>E115/$G$138</f>
        <v>#DIV/0!</v>
      </c>
    </row>
    <row r="116" spans="1:10" ht="42.75" x14ac:dyDescent="0.2">
      <c r="A116" s="307" t="s">
        <v>260</v>
      </c>
      <c r="B116" s="308" t="s">
        <v>26</v>
      </c>
      <c r="C116" s="308" t="s">
        <v>116</v>
      </c>
      <c r="D116" s="309" t="s">
        <v>117</v>
      </c>
      <c r="E116" s="308" t="s">
        <v>13</v>
      </c>
      <c r="F116" s="310">
        <v>49.39</v>
      </c>
      <c r="G116" s="318"/>
      <c r="H116" s="311">
        <f t="shared" ref="H116:H121" si="30">ROUND(G116*(1+$F$139),2)</f>
        <v>0</v>
      </c>
      <c r="I116" s="311">
        <f t="shared" ref="I116:I120" si="31">ROUND((H116*F116),2)</f>
        <v>0</v>
      </c>
      <c r="J116" s="312" t="e">
        <f t="shared" ref="J116:J121" si="32">I116/$G$138</f>
        <v>#DIV/0!</v>
      </c>
    </row>
    <row r="117" spans="1:10" ht="42.75" x14ac:dyDescent="0.2">
      <c r="A117" s="307" t="s">
        <v>339</v>
      </c>
      <c r="B117" s="308" t="s">
        <v>26</v>
      </c>
      <c r="C117" s="308" t="s">
        <v>118</v>
      </c>
      <c r="D117" s="309" t="s">
        <v>322</v>
      </c>
      <c r="E117" s="308" t="s">
        <v>13</v>
      </c>
      <c r="F117" s="310">
        <v>65.849999999999994</v>
      </c>
      <c r="G117" s="318"/>
      <c r="H117" s="311">
        <f t="shared" si="30"/>
        <v>0</v>
      </c>
      <c r="I117" s="311">
        <f t="shared" si="31"/>
        <v>0</v>
      </c>
      <c r="J117" s="312" t="e">
        <f t="shared" si="32"/>
        <v>#DIV/0!</v>
      </c>
    </row>
    <row r="118" spans="1:10" ht="28.5" x14ac:dyDescent="0.2">
      <c r="A118" s="307" t="s">
        <v>340</v>
      </c>
      <c r="B118" s="308" t="s">
        <v>26</v>
      </c>
      <c r="C118" s="308" t="s">
        <v>119</v>
      </c>
      <c r="D118" s="309" t="s">
        <v>323</v>
      </c>
      <c r="E118" s="308" t="s">
        <v>31</v>
      </c>
      <c r="F118" s="310">
        <v>2194.94</v>
      </c>
      <c r="G118" s="318"/>
      <c r="H118" s="311">
        <f t="shared" si="30"/>
        <v>0</v>
      </c>
      <c r="I118" s="311">
        <f t="shared" si="31"/>
        <v>0</v>
      </c>
      <c r="J118" s="312" t="e">
        <f t="shared" si="32"/>
        <v>#DIV/0!</v>
      </c>
    </row>
    <row r="119" spans="1:10" ht="57" x14ac:dyDescent="0.2">
      <c r="A119" s="307" t="s">
        <v>341</v>
      </c>
      <c r="B119" s="308" t="s">
        <v>26</v>
      </c>
      <c r="C119" s="308" t="s">
        <v>290</v>
      </c>
      <c r="D119" s="309" t="s">
        <v>291</v>
      </c>
      <c r="E119" s="308" t="s">
        <v>31</v>
      </c>
      <c r="F119" s="310">
        <v>2194.94</v>
      </c>
      <c r="G119" s="318"/>
      <c r="H119" s="311">
        <f t="shared" si="30"/>
        <v>0</v>
      </c>
      <c r="I119" s="311">
        <f t="shared" si="31"/>
        <v>0</v>
      </c>
      <c r="J119" s="312" t="e">
        <f t="shared" si="32"/>
        <v>#DIV/0!</v>
      </c>
    </row>
    <row r="120" spans="1:10" ht="28.5" x14ac:dyDescent="0.2">
      <c r="A120" s="307" t="s">
        <v>342</v>
      </c>
      <c r="B120" s="308" t="s">
        <v>26</v>
      </c>
      <c r="C120" s="308" t="s">
        <v>293</v>
      </c>
      <c r="D120" s="309" t="s">
        <v>324</v>
      </c>
      <c r="E120" s="308" t="s">
        <v>31</v>
      </c>
      <c r="F120" s="310">
        <v>2194.94</v>
      </c>
      <c r="G120" s="318"/>
      <c r="H120" s="311">
        <f t="shared" si="30"/>
        <v>0</v>
      </c>
      <c r="I120" s="311">
        <f t="shared" si="31"/>
        <v>0</v>
      </c>
      <c r="J120" s="312" t="e">
        <f t="shared" si="32"/>
        <v>#DIV/0!</v>
      </c>
    </row>
    <row r="121" spans="1:10" ht="28.5" x14ac:dyDescent="0.2">
      <c r="A121" s="307" t="s">
        <v>343</v>
      </c>
      <c r="B121" s="308" t="s">
        <v>26</v>
      </c>
      <c r="C121" s="308" t="s">
        <v>278</v>
      </c>
      <c r="D121" s="309" t="s">
        <v>325</v>
      </c>
      <c r="E121" s="308" t="s">
        <v>31</v>
      </c>
      <c r="F121" s="310">
        <v>43.54</v>
      </c>
      <c r="G121" s="318"/>
      <c r="H121" s="311">
        <f t="shared" si="30"/>
        <v>0</v>
      </c>
      <c r="I121" s="311">
        <f t="shared" ref="I121" si="33">ROUND((H121*F121),2)</f>
        <v>0</v>
      </c>
      <c r="J121" s="312" t="e">
        <f t="shared" si="32"/>
        <v>#DIV/0!</v>
      </c>
    </row>
    <row r="122" spans="1:10" x14ac:dyDescent="0.2">
      <c r="A122" s="97" t="s">
        <v>273</v>
      </c>
      <c r="B122" s="98"/>
      <c r="C122" s="79"/>
      <c r="D122" s="80" t="s">
        <v>129</v>
      </c>
      <c r="E122" s="99">
        <f>I123+I124+I125</f>
        <v>0</v>
      </c>
      <c r="F122" s="141"/>
      <c r="G122" s="102"/>
      <c r="H122" s="102"/>
      <c r="I122" s="102"/>
      <c r="J122" s="91"/>
    </row>
    <row r="123" spans="1:10" ht="42.75" x14ac:dyDescent="0.2">
      <c r="A123" s="307" t="s">
        <v>274</v>
      </c>
      <c r="B123" s="308" t="s">
        <v>26</v>
      </c>
      <c r="C123" s="308">
        <v>100576</v>
      </c>
      <c r="D123" s="309" t="s">
        <v>355</v>
      </c>
      <c r="E123" s="308" t="s">
        <v>23</v>
      </c>
      <c r="F123" s="310">
        <v>3586.12</v>
      </c>
      <c r="G123" s="318"/>
      <c r="H123" s="311">
        <f t="shared" ref="H123:H125" si="34">ROUND(G123*(1+$F$139),2)</f>
        <v>0</v>
      </c>
      <c r="I123" s="311">
        <f t="shared" ref="I123:I125" si="35">ROUND((H123*F123),2)</f>
        <v>0</v>
      </c>
      <c r="J123" s="312" t="e">
        <f t="shared" ref="J123:J125" si="36">I123/$G$138</f>
        <v>#DIV/0!</v>
      </c>
    </row>
    <row r="124" spans="1:10" ht="28.5" x14ac:dyDescent="0.2">
      <c r="A124" s="307" t="s">
        <v>347</v>
      </c>
      <c r="B124" s="308" t="s">
        <v>26</v>
      </c>
      <c r="C124" s="308">
        <v>96622</v>
      </c>
      <c r="D124" s="309" t="s">
        <v>326</v>
      </c>
      <c r="E124" s="308" t="s">
        <v>13</v>
      </c>
      <c r="F124" s="310">
        <v>178.39</v>
      </c>
      <c r="G124" s="318"/>
      <c r="H124" s="311">
        <f t="shared" si="34"/>
        <v>0</v>
      </c>
      <c r="I124" s="311">
        <f t="shared" si="35"/>
        <v>0</v>
      </c>
      <c r="J124" s="312" t="e">
        <f t="shared" si="36"/>
        <v>#DIV/0!</v>
      </c>
    </row>
    <row r="125" spans="1:10" ht="42.75" x14ac:dyDescent="0.2">
      <c r="A125" s="307" t="s">
        <v>348</v>
      </c>
      <c r="B125" s="308" t="s">
        <v>26</v>
      </c>
      <c r="C125" s="308">
        <v>94991</v>
      </c>
      <c r="D125" s="309" t="s">
        <v>39</v>
      </c>
      <c r="E125" s="308" t="s">
        <v>13</v>
      </c>
      <c r="F125" s="310">
        <v>358.61</v>
      </c>
      <c r="G125" s="318"/>
      <c r="H125" s="311">
        <f t="shared" si="34"/>
        <v>0</v>
      </c>
      <c r="I125" s="311">
        <f t="shared" si="35"/>
        <v>0</v>
      </c>
      <c r="J125" s="312" t="e">
        <f t="shared" si="36"/>
        <v>#DIV/0!</v>
      </c>
    </row>
    <row r="126" spans="1:10" x14ac:dyDescent="0.2">
      <c r="A126" s="97" t="s">
        <v>294</v>
      </c>
      <c r="B126" s="98"/>
      <c r="C126" s="79"/>
      <c r="D126" s="80" t="s">
        <v>131</v>
      </c>
      <c r="E126" s="99">
        <f>SUM(I127)</f>
        <v>0</v>
      </c>
      <c r="F126" s="141"/>
      <c r="G126" s="102"/>
      <c r="H126" s="102"/>
      <c r="I126" s="102"/>
      <c r="J126" s="91" t="e">
        <f>E126/$G$138</f>
        <v>#DIV/0!</v>
      </c>
    </row>
    <row r="127" spans="1:10" ht="14.25" x14ac:dyDescent="0.2">
      <c r="A127" s="307" t="s">
        <v>312</v>
      </c>
      <c r="B127" s="308" t="s">
        <v>271</v>
      </c>
      <c r="C127" s="308" t="s">
        <v>330</v>
      </c>
      <c r="D127" s="309" t="s">
        <v>272</v>
      </c>
      <c r="E127" s="308" t="s">
        <v>145</v>
      </c>
      <c r="F127" s="310">
        <v>54</v>
      </c>
      <c r="G127" s="318"/>
      <c r="H127" s="311">
        <f>ROUND(G127*(1+$F$139),2)</f>
        <v>0</v>
      </c>
      <c r="I127" s="311">
        <f>ROUND((H127*F127),2)</f>
        <v>0</v>
      </c>
      <c r="J127" s="312" t="e">
        <f>I127/$G$138</f>
        <v>#DIV/0!</v>
      </c>
    </row>
    <row r="128" spans="1:10" x14ac:dyDescent="0.2">
      <c r="A128" s="97" t="s">
        <v>295</v>
      </c>
      <c r="B128" s="98"/>
      <c r="C128" s="79"/>
      <c r="D128" s="80" t="s">
        <v>35</v>
      </c>
      <c r="E128" s="99">
        <f>SUM(I129:I131)</f>
        <v>0</v>
      </c>
      <c r="F128" s="141"/>
      <c r="G128" s="102"/>
      <c r="H128" s="102"/>
      <c r="I128" s="102"/>
      <c r="J128" s="91" t="e">
        <f>E128/$G$138</f>
        <v>#DIV/0!</v>
      </c>
    </row>
    <row r="129" spans="1:10" ht="57" x14ac:dyDescent="0.2">
      <c r="A129" s="307" t="s">
        <v>344</v>
      </c>
      <c r="B129" s="308" t="s">
        <v>26</v>
      </c>
      <c r="C129" s="308" t="s">
        <v>170</v>
      </c>
      <c r="D129" s="309" t="s">
        <v>171</v>
      </c>
      <c r="E129" s="308" t="s">
        <v>31</v>
      </c>
      <c r="F129" s="310">
        <v>936.5</v>
      </c>
      <c r="G129" s="318"/>
      <c r="H129" s="311">
        <f>ROUND(G129*(1+$F$139),2)</f>
        <v>0</v>
      </c>
      <c r="I129" s="311">
        <f>ROUND((H129*F129),2)</f>
        <v>0</v>
      </c>
      <c r="J129" s="312" t="e">
        <f>I129/$G$138</f>
        <v>#DIV/0!</v>
      </c>
    </row>
    <row r="130" spans="1:10" ht="42.75" x14ac:dyDescent="0.2">
      <c r="A130" s="307" t="s">
        <v>345</v>
      </c>
      <c r="B130" s="308" t="s">
        <v>26</v>
      </c>
      <c r="C130" s="308" t="s">
        <v>163</v>
      </c>
      <c r="D130" s="309" t="s">
        <v>40</v>
      </c>
      <c r="E130" s="308" t="s">
        <v>23</v>
      </c>
      <c r="F130" s="310">
        <v>122.12</v>
      </c>
      <c r="G130" s="318"/>
      <c r="H130" s="311">
        <f>ROUND(G130*(1+$F$139),2)</f>
        <v>0</v>
      </c>
      <c r="I130" s="311">
        <f t="shared" ref="I130" si="37">ROUND((H130*F130),2)</f>
        <v>0</v>
      </c>
      <c r="J130" s="312" t="e">
        <f>I130/$G$138</f>
        <v>#DIV/0!</v>
      </c>
    </row>
    <row r="131" spans="1:10" ht="28.5" x14ac:dyDescent="0.2">
      <c r="A131" s="307" t="s">
        <v>346</v>
      </c>
      <c r="B131" s="308" t="s">
        <v>26</v>
      </c>
      <c r="C131" s="308" t="s">
        <v>238</v>
      </c>
      <c r="D131" s="309" t="s">
        <v>329</v>
      </c>
      <c r="E131" s="308" t="s">
        <v>23</v>
      </c>
      <c r="F131" s="310">
        <v>40.32</v>
      </c>
      <c r="G131" s="318"/>
      <c r="H131" s="311">
        <f>ROUND(G131*(1+$F$139),2)</f>
        <v>0</v>
      </c>
      <c r="I131" s="311">
        <f t="shared" ref="I131" si="38">ROUND((H131*F131),2)</f>
        <v>0</v>
      </c>
      <c r="J131" s="312" t="e">
        <f>I131/$G$138</f>
        <v>#DIV/0!</v>
      </c>
    </row>
    <row r="132" spans="1:10" x14ac:dyDescent="0.2">
      <c r="A132" s="165" t="s">
        <v>349</v>
      </c>
      <c r="B132" s="98"/>
      <c r="C132" s="79"/>
      <c r="D132" s="80" t="s">
        <v>36</v>
      </c>
      <c r="E132" s="99">
        <f>SUM(I133:I137)</f>
        <v>0</v>
      </c>
      <c r="F132" s="141"/>
      <c r="G132" s="102"/>
      <c r="H132" s="102"/>
      <c r="I132" s="102"/>
      <c r="J132" s="91" t="e">
        <f>E132/$G$138</f>
        <v>#DIV/0!</v>
      </c>
    </row>
    <row r="133" spans="1:10" ht="28.5" x14ac:dyDescent="0.2">
      <c r="A133" s="307" t="s">
        <v>350</v>
      </c>
      <c r="B133" s="308" t="s">
        <v>33</v>
      </c>
      <c r="C133" s="308" t="s">
        <v>199</v>
      </c>
      <c r="D133" s="309" t="s">
        <v>200</v>
      </c>
      <c r="E133" s="308" t="s">
        <v>41</v>
      </c>
      <c r="F133" s="310">
        <v>6</v>
      </c>
      <c r="G133" s="318"/>
      <c r="H133" s="311">
        <f>ROUND(G133*(1+$F$139),2)</f>
        <v>0</v>
      </c>
      <c r="I133" s="311">
        <f>ROUND((H133*F133),2)</f>
        <v>0</v>
      </c>
      <c r="J133" s="312" t="e">
        <f>I133/$G$138</f>
        <v>#DIV/0!</v>
      </c>
    </row>
    <row r="134" spans="1:10" ht="28.5" x14ac:dyDescent="0.2">
      <c r="A134" s="307" t="s">
        <v>351</v>
      </c>
      <c r="B134" s="308" t="s">
        <v>33</v>
      </c>
      <c r="C134" s="308" t="s">
        <v>202</v>
      </c>
      <c r="D134" s="309" t="s">
        <v>42</v>
      </c>
      <c r="E134" s="308" t="s">
        <v>41</v>
      </c>
      <c r="F134" s="310">
        <v>1</v>
      </c>
      <c r="G134" s="318"/>
      <c r="H134" s="311">
        <f t="shared" ref="H134:H137" si="39">ROUND(G134*(1+$F$139),2)</f>
        <v>0</v>
      </c>
      <c r="I134" s="311">
        <f t="shared" ref="I134:I137" si="40">ROUND((H134*F134),2)</f>
        <v>0</v>
      </c>
      <c r="J134" s="312" t="e">
        <f t="shared" ref="J134:J137" si="41">I134/$G$138</f>
        <v>#DIV/0!</v>
      </c>
    </row>
    <row r="135" spans="1:10" ht="28.5" x14ac:dyDescent="0.2">
      <c r="A135" s="307" t="s">
        <v>352</v>
      </c>
      <c r="B135" s="308" t="s">
        <v>33</v>
      </c>
      <c r="C135" s="308" t="s">
        <v>204</v>
      </c>
      <c r="D135" s="309" t="s">
        <v>205</v>
      </c>
      <c r="E135" s="308" t="s">
        <v>41</v>
      </c>
      <c r="F135" s="310">
        <v>6</v>
      </c>
      <c r="G135" s="318"/>
      <c r="H135" s="311">
        <f t="shared" si="39"/>
        <v>0</v>
      </c>
      <c r="I135" s="311">
        <f t="shared" si="40"/>
        <v>0</v>
      </c>
      <c r="J135" s="312" t="e">
        <f t="shared" si="41"/>
        <v>#DIV/0!</v>
      </c>
    </row>
    <row r="136" spans="1:10" ht="28.5" x14ac:dyDescent="0.2">
      <c r="A136" s="307" t="s">
        <v>353</v>
      </c>
      <c r="B136" s="308" t="s">
        <v>33</v>
      </c>
      <c r="C136" s="308" t="s">
        <v>207</v>
      </c>
      <c r="D136" s="309" t="s">
        <v>43</v>
      </c>
      <c r="E136" s="308" t="s">
        <v>41</v>
      </c>
      <c r="F136" s="310">
        <v>1</v>
      </c>
      <c r="G136" s="318"/>
      <c r="H136" s="311">
        <f t="shared" si="39"/>
        <v>0</v>
      </c>
      <c r="I136" s="311">
        <f t="shared" si="40"/>
        <v>0</v>
      </c>
      <c r="J136" s="312" t="e">
        <f t="shared" si="41"/>
        <v>#DIV/0!</v>
      </c>
    </row>
    <row r="137" spans="1:10" ht="28.5" x14ac:dyDescent="0.2">
      <c r="A137" s="307" t="s">
        <v>354</v>
      </c>
      <c r="B137" s="308" t="s">
        <v>100</v>
      </c>
      <c r="C137" s="308" t="s">
        <v>122</v>
      </c>
      <c r="D137" s="309" t="str">
        <f>VLOOKUP(C137,Composições!$A$15:$G$60,3,0)</f>
        <v>PLACA ESMALTADA PARA IDENTIFICAÇÃO DE NOME DE RUA, DIMENSÕES 45X20CM</v>
      </c>
      <c r="E137" s="309" t="s">
        <v>145</v>
      </c>
      <c r="F137" s="310">
        <v>1</v>
      </c>
      <c r="G137" s="311">
        <f>VLOOKUP(C137,Composições!$A$15:$G$60,7,0)</f>
        <v>0</v>
      </c>
      <c r="H137" s="311">
        <f t="shared" si="39"/>
        <v>0</v>
      </c>
      <c r="I137" s="311">
        <f t="shared" si="40"/>
        <v>0</v>
      </c>
      <c r="J137" s="312" t="e">
        <f t="shared" si="41"/>
        <v>#DIV/0!</v>
      </c>
    </row>
    <row r="138" spans="1:10" ht="18" x14ac:dyDescent="0.2">
      <c r="A138" s="157" t="s">
        <v>270</v>
      </c>
      <c r="B138" s="69"/>
      <c r="C138" s="69"/>
      <c r="D138" s="70"/>
      <c r="E138" s="71"/>
      <c r="F138" s="142"/>
      <c r="G138" s="176">
        <f>E80+E22+E12</f>
        <v>0</v>
      </c>
      <c r="H138" s="177"/>
      <c r="I138" s="178"/>
      <c r="J138" s="158" t="e">
        <f>J80+J22+J12</f>
        <v>#DIV/0!</v>
      </c>
    </row>
    <row r="139" spans="1:10" ht="18.75" thickBot="1" x14ac:dyDescent="0.25">
      <c r="A139" s="159"/>
      <c r="B139" s="160"/>
      <c r="C139" s="160"/>
      <c r="D139" s="161"/>
      <c r="E139" s="162" t="s">
        <v>27</v>
      </c>
      <c r="F139" s="319"/>
      <c r="G139" s="179"/>
      <c r="H139" s="180"/>
      <c r="I139" s="181"/>
      <c r="J139" s="163"/>
    </row>
    <row r="140" spans="1:10" ht="12.75" customHeight="1" x14ac:dyDescent="0.2">
      <c r="A140" s="182" t="s">
        <v>24</v>
      </c>
      <c r="B140" s="182"/>
      <c r="C140" s="182"/>
      <c r="D140" s="182"/>
      <c r="E140" s="182"/>
      <c r="F140" s="182"/>
      <c r="G140" s="72"/>
      <c r="H140" s="72"/>
      <c r="I140" s="77"/>
      <c r="J140" s="92"/>
    </row>
    <row r="141" spans="1:10" x14ac:dyDescent="0.2">
      <c r="A141" s="68"/>
      <c r="B141" s="68"/>
      <c r="C141" s="68"/>
      <c r="D141" s="68"/>
      <c r="E141" s="68"/>
      <c r="F141" s="143"/>
      <c r="G141" s="73"/>
      <c r="H141" s="73"/>
      <c r="I141" s="73"/>
      <c r="J141" s="93"/>
    </row>
    <row r="142" spans="1:10" ht="15" x14ac:dyDescent="0.2">
      <c r="A142" s="68"/>
      <c r="B142" s="272"/>
      <c r="C142" s="273"/>
      <c r="D142" s="172"/>
      <c r="E142" s="172"/>
      <c r="F142" s="274"/>
      <c r="G142" s="275"/>
      <c r="H142" s="275"/>
      <c r="I142" s="275"/>
      <c r="J142" s="93"/>
    </row>
    <row r="143" spans="1:10" x14ac:dyDescent="0.2">
      <c r="A143" s="68"/>
      <c r="B143" s="272"/>
      <c r="C143" s="172"/>
      <c r="D143" s="172"/>
      <c r="E143" s="172"/>
      <c r="F143" s="276"/>
      <c r="G143" s="271"/>
      <c r="H143" s="271"/>
      <c r="I143" s="277"/>
      <c r="J143" s="93"/>
    </row>
    <row r="144" spans="1:10" x14ac:dyDescent="0.2">
      <c r="A144" s="68"/>
      <c r="B144" s="272"/>
      <c r="C144" s="172"/>
      <c r="D144" s="172"/>
      <c r="E144" s="172"/>
      <c r="F144" s="276"/>
      <c r="G144" s="271"/>
      <c r="H144" s="271"/>
      <c r="I144" s="277"/>
      <c r="J144" s="93"/>
    </row>
    <row r="145" spans="1:10" x14ac:dyDescent="0.2">
      <c r="A145" s="68"/>
      <c r="B145" s="278"/>
      <c r="C145" s="172"/>
      <c r="D145" s="172"/>
      <c r="E145" s="172"/>
      <c r="F145" s="276"/>
      <c r="G145" s="271"/>
      <c r="H145" s="271"/>
      <c r="I145" s="277"/>
      <c r="J145" s="93"/>
    </row>
    <row r="146" spans="1:10" ht="15.75" x14ac:dyDescent="0.2">
      <c r="A146" s="68"/>
      <c r="B146" s="278"/>
      <c r="C146" s="175"/>
      <c r="D146" s="279"/>
      <c r="E146" s="279"/>
      <c r="F146" s="280"/>
      <c r="G146" s="281"/>
      <c r="H146" s="281"/>
      <c r="I146" s="277"/>
      <c r="J146" s="93"/>
    </row>
    <row r="147" spans="1:10" ht="15" x14ac:dyDescent="0.2">
      <c r="A147" s="19"/>
      <c r="B147" s="3"/>
      <c r="C147" s="282"/>
      <c r="D147" s="283"/>
      <c r="E147" s="283"/>
      <c r="F147" s="284"/>
      <c r="G147" s="285"/>
      <c r="H147" s="285"/>
      <c r="I147" s="286"/>
      <c r="J147" s="94"/>
    </row>
    <row r="148" spans="1:10" ht="15" x14ac:dyDescent="0.2">
      <c r="A148" s="19"/>
      <c r="B148" s="3"/>
      <c r="C148" s="287"/>
      <c r="D148" s="283"/>
      <c r="E148" s="283"/>
      <c r="F148" s="284"/>
      <c r="G148" s="285"/>
      <c r="H148" s="285"/>
      <c r="I148" s="286"/>
      <c r="J148" s="94"/>
    </row>
    <row r="149" spans="1:10" x14ac:dyDescent="0.2">
      <c r="A149" s="19"/>
      <c r="G149" s="74"/>
      <c r="H149" s="74"/>
      <c r="I149" s="286"/>
      <c r="J149" s="94"/>
    </row>
    <row r="150" spans="1:10" x14ac:dyDescent="0.2">
      <c r="A150" s="3"/>
      <c r="B150" s="3"/>
      <c r="C150" s="3"/>
      <c r="D150" s="4"/>
      <c r="E150" s="3"/>
      <c r="F150" s="85"/>
      <c r="G150" s="75"/>
      <c r="H150" s="75"/>
      <c r="I150" s="75"/>
      <c r="J150" s="95"/>
    </row>
    <row r="151" spans="1:10" x14ac:dyDescent="0.2">
      <c r="A151" s="3"/>
      <c r="B151" s="3"/>
      <c r="C151" s="3"/>
      <c r="D151" s="4"/>
      <c r="E151" s="3"/>
      <c r="F151" s="85"/>
      <c r="G151" s="75"/>
      <c r="H151" s="75"/>
      <c r="I151" s="75"/>
      <c r="J151" s="95"/>
    </row>
    <row r="152" spans="1:10" x14ac:dyDescent="0.2">
      <c r="A152" s="3"/>
      <c r="B152" s="3"/>
      <c r="C152" s="3"/>
      <c r="D152" s="4"/>
      <c r="E152" s="3"/>
      <c r="F152" s="85"/>
      <c r="G152" s="75"/>
      <c r="H152" s="75"/>
      <c r="I152" s="75"/>
      <c r="J152" s="95"/>
    </row>
    <row r="153" spans="1:10" x14ac:dyDescent="0.2">
      <c r="A153" s="3"/>
      <c r="B153" s="3"/>
      <c r="C153" s="3"/>
      <c r="D153" s="4"/>
      <c r="E153" s="3"/>
      <c r="F153" s="85"/>
      <c r="G153" s="75"/>
      <c r="H153" s="75"/>
      <c r="I153" s="75"/>
      <c r="J153" s="95"/>
    </row>
    <row r="154" spans="1:10" x14ac:dyDescent="0.2">
      <c r="A154" s="3"/>
      <c r="B154" s="3"/>
      <c r="C154" s="3"/>
      <c r="D154" s="4"/>
      <c r="E154" s="3"/>
      <c r="F154" s="85"/>
      <c r="G154" s="75"/>
      <c r="H154" s="75"/>
      <c r="I154" s="75"/>
      <c r="J154" s="95"/>
    </row>
    <row r="155" spans="1:10" x14ac:dyDescent="0.2">
      <c r="A155" s="3"/>
      <c r="B155" s="3"/>
      <c r="C155" s="3"/>
      <c r="D155" s="4"/>
      <c r="E155" s="3"/>
      <c r="F155" s="85"/>
      <c r="G155" s="75"/>
      <c r="H155" s="75"/>
      <c r="I155" s="75"/>
      <c r="J155" s="95"/>
    </row>
    <row r="156" spans="1:10" x14ac:dyDescent="0.2">
      <c r="A156" s="3"/>
      <c r="B156" s="3"/>
      <c r="C156" s="3"/>
      <c r="D156" s="4"/>
      <c r="E156" s="3"/>
      <c r="F156" s="85"/>
      <c r="G156" s="75"/>
      <c r="H156" s="75"/>
      <c r="I156" s="75"/>
      <c r="J156" s="95"/>
    </row>
    <row r="157" spans="1:10" x14ac:dyDescent="0.2">
      <c r="A157" s="3"/>
      <c r="B157" s="3"/>
      <c r="C157" s="3"/>
      <c r="D157" s="4"/>
      <c r="E157" s="3"/>
      <c r="F157" s="85"/>
      <c r="G157" s="75"/>
      <c r="H157" s="75"/>
      <c r="I157" s="75"/>
      <c r="J157" s="95"/>
    </row>
    <row r="158" spans="1:10" x14ac:dyDescent="0.2">
      <c r="A158" s="3"/>
      <c r="B158" s="3"/>
      <c r="C158" s="3"/>
      <c r="D158" s="4"/>
      <c r="E158" s="3"/>
      <c r="F158" s="85"/>
      <c r="G158" s="75"/>
      <c r="H158" s="75"/>
      <c r="I158" s="75"/>
      <c r="J158" s="95"/>
    </row>
    <row r="159" spans="1:10" x14ac:dyDescent="0.2">
      <c r="A159" s="3"/>
      <c r="B159" s="3"/>
      <c r="C159" s="3"/>
      <c r="D159" s="4"/>
      <c r="E159" s="3"/>
      <c r="F159" s="85"/>
      <c r="G159" s="75"/>
      <c r="H159" s="75"/>
      <c r="I159" s="75"/>
      <c r="J159" s="95"/>
    </row>
    <row r="160" spans="1:10" x14ac:dyDescent="0.2">
      <c r="A160" s="3"/>
      <c r="B160" s="3"/>
      <c r="C160" s="3"/>
      <c r="D160" s="4"/>
      <c r="E160" s="3"/>
      <c r="F160" s="85"/>
      <c r="G160" s="75"/>
      <c r="H160" s="75"/>
      <c r="I160" s="75"/>
      <c r="J160" s="95"/>
    </row>
    <row r="161" spans="1:10" x14ac:dyDescent="0.2">
      <c r="A161" s="3"/>
      <c r="B161" s="3"/>
      <c r="C161" s="3"/>
      <c r="D161" s="4"/>
      <c r="E161" s="3"/>
      <c r="F161" s="85"/>
      <c r="G161" s="75"/>
      <c r="H161" s="75"/>
      <c r="I161" s="75"/>
      <c r="J161" s="95"/>
    </row>
    <row r="162" spans="1:10" x14ac:dyDescent="0.2">
      <c r="A162" s="3"/>
      <c r="B162" s="3"/>
      <c r="C162" s="3"/>
      <c r="D162" s="4"/>
      <c r="E162" s="3"/>
      <c r="F162" s="85"/>
      <c r="G162" s="75"/>
      <c r="H162" s="75"/>
      <c r="I162" s="75"/>
      <c r="J162" s="95"/>
    </row>
    <row r="163" spans="1:10" x14ac:dyDescent="0.2">
      <c r="A163" s="3"/>
      <c r="B163" s="3"/>
      <c r="C163" s="3"/>
      <c r="D163" s="4"/>
      <c r="E163" s="3"/>
      <c r="F163" s="85"/>
      <c r="G163" s="75"/>
      <c r="H163" s="75"/>
      <c r="I163" s="75"/>
      <c r="J163" s="95"/>
    </row>
    <row r="164" spans="1:10" x14ac:dyDescent="0.2">
      <c r="A164" s="3"/>
      <c r="B164" s="3"/>
      <c r="C164" s="3"/>
      <c r="D164" s="4"/>
      <c r="E164" s="3"/>
      <c r="F164" s="85"/>
      <c r="G164" s="75"/>
      <c r="H164" s="75"/>
      <c r="I164" s="75"/>
      <c r="J164" s="95"/>
    </row>
    <row r="165" spans="1:10" x14ac:dyDescent="0.2">
      <c r="A165" s="3"/>
      <c r="B165" s="3"/>
      <c r="C165" s="3"/>
      <c r="D165" s="4"/>
      <c r="E165" s="3"/>
      <c r="F165" s="85"/>
      <c r="G165" s="75"/>
      <c r="H165" s="75"/>
      <c r="I165" s="75"/>
      <c r="J165" s="95"/>
    </row>
    <row r="166" spans="1:10" x14ac:dyDescent="0.2">
      <c r="A166" s="3"/>
      <c r="B166" s="3"/>
      <c r="C166" s="3"/>
      <c r="D166" s="4"/>
      <c r="E166" s="3"/>
      <c r="F166" s="85"/>
      <c r="G166" s="75"/>
      <c r="H166" s="75"/>
      <c r="I166" s="75"/>
      <c r="J166" s="95"/>
    </row>
    <row r="167" spans="1:10" x14ac:dyDescent="0.2">
      <c r="A167" s="3"/>
      <c r="B167" s="3"/>
      <c r="C167" s="3"/>
      <c r="D167" s="4"/>
      <c r="E167" s="3"/>
      <c r="F167" s="85"/>
      <c r="G167" s="75"/>
      <c r="H167" s="75"/>
      <c r="I167" s="75"/>
      <c r="J167" s="95"/>
    </row>
    <row r="168" spans="1:10" x14ac:dyDescent="0.2">
      <c r="A168" s="3"/>
      <c r="B168" s="3"/>
      <c r="C168" s="3"/>
      <c r="D168" s="4"/>
      <c r="E168" s="3"/>
      <c r="F168" s="85"/>
      <c r="G168" s="75"/>
      <c r="H168" s="75"/>
      <c r="I168" s="75"/>
      <c r="J168" s="95"/>
    </row>
    <row r="169" spans="1:10" x14ac:dyDescent="0.2">
      <c r="A169" s="3"/>
      <c r="B169" s="3"/>
      <c r="C169" s="3"/>
      <c r="D169" s="4"/>
      <c r="E169" s="3"/>
      <c r="F169" s="85"/>
      <c r="G169" s="75"/>
      <c r="H169" s="75"/>
      <c r="I169" s="75"/>
      <c r="J169" s="95"/>
    </row>
    <row r="170" spans="1:10" x14ac:dyDescent="0.2">
      <c r="A170" s="3"/>
      <c r="B170" s="3"/>
      <c r="C170" s="3"/>
      <c r="D170" s="4"/>
      <c r="E170" s="3"/>
      <c r="F170" s="85"/>
      <c r="G170" s="75"/>
      <c r="H170" s="75"/>
      <c r="I170" s="75"/>
      <c r="J170" s="95"/>
    </row>
    <row r="171" spans="1:10" x14ac:dyDescent="0.2">
      <c r="A171" s="3"/>
      <c r="B171" s="3"/>
      <c r="C171" s="3"/>
      <c r="D171" s="4"/>
      <c r="E171" s="3"/>
      <c r="F171" s="85"/>
      <c r="G171" s="75"/>
      <c r="H171" s="75"/>
      <c r="I171" s="75"/>
      <c r="J171" s="95"/>
    </row>
    <row r="172" spans="1:10" x14ac:dyDescent="0.2">
      <c r="A172" s="3"/>
      <c r="B172" s="3"/>
      <c r="C172" s="3"/>
      <c r="D172" s="4"/>
      <c r="E172" s="3"/>
      <c r="F172" s="85"/>
      <c r="G172" s="75"/>
      <c r="H172" s="75"/>
      <c r="I172" s="75"/>
      <c r="J172" s="95"/>
    </row>
    <row r="173" spans="1:10" x14ac:dyDescent="0.2">
      <c r="A173" s="3"/>
      <c r="B173" s="3"/>
      <c r="C173" s="3"/>
      <c r="D173" s="4"/>
      <c r="E173" s="3"/>
      <c r="F173" s="85"/>
      <c r="G173" s="75"/>
      <c r="H173" s="75"/>
      <c r="I173" s="75"/>
      <c r="J173" s="95"/>
    </row>
    <row r="174" spans="1:10" x14ac:dyDescent="0.2">
      <c r="A174" s="3"/>
      <c r="B174" s="3"/>
      <c r="C174" s="3"/>
      <c r="D174" s="4"/>
      <c r="E174" s="3"/>
      <c r="F174" s="85"/>
      <c r="G174" s="75"/>
      <c r="H174" s="75"/>
      <c r="I174" s="75"/>
      <c r="J174" s="95"/>
    </row>
    <row r="175" spans="1:10" x14ac:dyDescent="0.2">
      <c r="A175" s="3"/>
      <c r="B175" s="3"/>
      <c r="C175" s="3"/>
      <c r="D175" s="4"/>
      <c r="E175" s="3"/>
      <c r="F175" s="85"/>
      <c r="G175" s="75"/>
      <c r="H175" s="75"/>
      <c r="I175" s="75"/>
      <c r="J175" s="95"/>
    </row>
    <row r="176" spans="1:10" x14ac:dyDescent="0.2">
      <c r="A176" s="3"/>
      <c r="B176" s="3"/>
      <c r="C176" s="3"/>
      <c r="D176" s="4"/>
      <c r="E176" s="3"/>
      <c r="F176" s="85"/>
      <c r="G176" s="75"/>
      <c r="H176" s="75"/>
      <c r="I176" s="75"/>
      <c r="J176" s="95"/>
    </row>
    <row r="177" spans="1:10" x14ac:dyDescent="0.2">
      <c r="A177" s="3"/>
      <c r="B177" s="3"/>
      <c r="C177" s="3"/>
      <c r="D177" s="4"/>
      <c r="E177" s="3"/>
      <c r="F177" s="85"/>
      <c r="G177" s="75"/>
      <c r="H177" s="75"/>
      <c r="I177" s="75"/>
      <c r="J177" s="95"/>
    </row>
    <row r="178" spans="1:10" x14ac:dyDescent="0.2">
      <c r="A178" s="3"/>
      <c r="B178" s="3"/>
      <c r="C178" s="3"/>
      <c r="D178" s="4"/>
      <c r="E178" s="3"/>
      <c r="F178" s="85"/>
      <c r="G178" s="75"/>
      <c r="H178" s="75"/>
      <c r="I178" s="75"/>
      <c r="J178" s="95"/>
    </row>
    <row r="179" spans="1:10" x14ac:dyDescent="0.2">
      <c r="A179" s="3"/>
      <c r="B179" s="3"/>
      <c r="C179" s="3"/>
      <c r="D179" s="4"/>
      <c r="E179" s="3"/>
      <c r="F179" s="85"/>
      <c r="G179" s="75"/>
      <c r="H179" s="75"/>
      <c r="I179" s="75"/>
      <c r="J179" s="95"/>
    </row>
    <row r="180" spans="1:10" x14ac:dyDescent="0.2">
      <c r="A180" s="3"/>
      <c r="B180" s="3"/>
      <c r="C180" s="3"/>
      <c r="D180" s="4"/>
      <c r="E180" s="3"/>
      <c r="F180" s="85"/>
      <c r="G180" s="75"/>
      <c r="H180" s="75"/>
      <c r="I180" s="75"/>
      <c r="J180" s="95"/>
    </row>
    <row r="181" spans="1:10" x14ac:dyDescent="0.2">
      <c r="A181" s="3"/>
      <c r="B181" s="3"/>
      <c r="C181" s="3"/>
      <c r="D181" s="4"/>
      <c r="E181" s="3"/>
      <c r="F181" s="85"/>
      <c r="G181" s="75"/>
      <c r="H181" s="75"/>
      <c r="I181" s="75"/>
      <c r="J181" s="95"/>
    </row>
    <row r="182" spans="1:10" x14ac:dyDescent="0.2">
      <c r="A182" s="3"/>
      <c r="B182" s="3"/>
      <c r="C182" s="3"/>
      <c r="D182" s="4"/>
      <c r="E182" s="3"/>
      <c r="F182" s="85"/>
      <c r="G182" s="75"/>
      <c r="H182" s="75"/>
      <c r="I182" s="75"/>
      <c r="J182" s="95"/>
    </row>
    <row r="183" spans="1:10" x14ac:dyDescent="0.2">
      <c r="A183" s="3"/>
      <c r="B183" s="3"/>
      <c r="C183" s="3"/>
      <c r="D183" s="4"/>
      <c r="E183" s="3"/>
      <c r="F183" s="85"/>
      <c r="G183" s="75"/>
      <c r="H183" s="75"/>
      <c r="I183" s="75"/>
      <c r="J183" s="95"/>
    </row>
    <row r="184" spans="1:10" x14ac:dyDescent="0.2">
      <c r="A184" s="3"/>
      <c r="B184" s="3"/>
      <c r="C184" s="3"/>
      <c r="D184" s="4"/>
      <c r="E184" s="3"/>
      <c r="F184" s="85"/>
      <c r="G184" s="75"/>
      <c r="H184" s="75"/>
      <c r="I184" s="75"/>
      <c r="J184" s="95"/>
    </row>
    <row r="185" spans="1:10" x14ac:dyDescent="0.2">
      <c r="A185" s="3"/>
      <c r="B185" s="3"/>
      <c r="C185" s="3"/>
      <c r="D185" s="4"/>
      <c r="E185" s="3"/>
      <c r="F185" s="85"/>
      <c r="G185" s="75"/>
      <c r="H185" s="75"/>
      <c r="I185" s="75"/>
      <c r="J185" s="95"/>
    </row>
    <row r="186" spans="1:10" x14ac:dyDescent="0.2">
      <c r="A186" s="3"/>
      <c r="B186" s="3"/>
      <c r="C186" s="3"/>
      <c r="D186" s="4"/>
      <c r="E186" s="3"/>
      <c r="F186" s="85"/>
      <c r="G186" s="75"/>
      <c r="H186" s="75"/>
      <c r="I186" s="75"/>
      <c r="J186" s="95"/>
    </row>
    <row r="187" spans="1:10" x14ac:dyDescent="0.2">
      <c r="A187" s="3"/>
      <c r="B187" s="3"/>
      <c r="C187" s="3"/>
      <c r="D187" s="4"/>
      <c r="E187" s="3"/>
      <c r="F187" s="85"/>
      <c r="G187" s="75"/>
      <c r="H187" s="75"/>
      <c r="I187" s="75"/>
      <c r="J187" s="95"/>
    </row>
    <row r="188" spans="1:10" x14ac:dyDescent="0.2">
      <c r="A188" s="3"/>
      <c r="B188" s="3"/>
      <c r="C188" s="3"/>
      <c r="D188" s="4"/>
      <c r="E188" s="3"/>
      <c r="F188" s="85"/>
      <c r="G188" s="75"/>
      <c r="H188" s="75"/>
      <c r="I188" s="75"/>
      <c r="J188" s="95"/>
    </row>
    <row r="189" spans="1:10" x14ac:dyDescent="0.2">
      <c r="A189" s="3"/>
      <c r="B189" s="3"/>
      <c r="C189" s="3"/>
      <c r="D189" s="4"/>
      <c r="E189" s="3"/>
      <c r="F189" s="85"/>
      <c r="G189" s="75"/>
      <c r="H189" s="75"/>
      <c r="I189" s="75"/>
      <c r="J189" s="95"/>
    </row>
    <row r="190" spans="1:10" x14ac:dyDescent="0.2">
      <c r="A190" s="3"/>
      <c r="B190" s="3"/>
      <c r="C190" s="3"/>
      <c r="D190" s="4"/>
      <c r="E190" s="3"/>
      <c r="F190" s="85"/>
      <c r="G190" s="75"/>
      <c r="H190" s="75"/>
      <c r="I190" s="75"/>
      <c r="J190" s="95"/>
    </row>
    <row r="191" spans="1:10" x14ac:dyDescent="0.2">
      <c r="A191" s="3"/>
      <c r="B191" s="3"/>
      <c r="C191" s="3"/>
      <c r="D191" s="4"/>
      <c r="E191" s="3"/>
      <c r="F191" s="85"/>
      <c r="G191" s="75"/>
      <c r="H191" s="75"/>
      <c r="I191" s="75"/>
      <c r="J191" s="95"/>
    </row>
    <row r="192" spans="1:10" x14ac:dyDescent="0.2">
      <c r="A192" s="3"/>
      <c r="B192" s="3"/>
      <c r="C192" s="3"/>
      <c r="D192" s="4"/>
      <c r="E192" s="3"/>
      <c r="F192" s="85"/>
      <c r="G192" s="75"/>
      <c r="H192" s="75"/>
      <c r="I192" s="75"/>
      <c r="J192" s="95"/>
    </row>
    <row r="193" spans="1:10" x14ac:dyDescent="0.2">
      <c r="A193" s="3"/>
      <c r="B193" s="3"/>
      <c r="C193" s="3"/>
      <c r="D193" s="4"/>
      <c r="E193" s="3"/>
      <c r="F193" s="85"/>
      <c r="G193" s="75"/>
      <c r="H193" s="75"/>
      <c r="I193" s="75"/>
      <c r="J193" s="95"/>
    </row>
    <row r="194" spans="1:10" x14ac:dyDescent="0.2">
      <c r="A194" s="3"/>
      <c r="B194" s="3"/>
      <c r="C194" s="3"/>
      <c r="D194" s="4"/>
      <c r="E194" s="3"/>
      <c r="F194" s="85"/>
      <c r="G194" s="75"/>
      <c r="H194" s="75"/>
      <c r="I194" s="75"/>
      <c r="J194" s="95"/>
    </row>
    <row r="195" spans="1:10" x14ac:dyDescent="0.2">
      <c r="A195" s="3"/>
      <c r="B195" s="3"/>
      <c r="C195" s="3"/>
      <c r="D195" s="4"/>
      <c r="E195" s="3"/>
      <c r="F195" s="85"/>
      <c r="G195" s="75"/>
      <c r="H195" s="75"/>
      <c r="I195" s="75"/>
      <c r="J195" s="95"/>
    </row>
    <row r="196" spans="1:10" x14ac:dyDescent="0.2">
      <c r="A196" s="3"/>
      <c r="B196" s="3"/>
      <c r="C196" s="3"/>
      <c r="D196" s="4"/>
      <c r="E196" s="3"/>
      <c r="F196" s="85"/>
      <c r="G196" s="75"/>
      <c r="H196" s="75"/>
      <c r="I196" s="75"/>
      <c r="J196" s="95"/>
    </row>
    <row r="197" spans="1:10" x14ac:dyDescent="0.2">
      <c r="A197" s="3"/>
      <c r="B197" s="3"/>
      <c r="C197" s="3"/>
      <c r="D197" s="4"/>
      <c r="E197" s="3"/>
      <c r="F197" s="85"/>
      <c r="G197" s="75"/>
      <c r="H197" s="75"/>
      <c r="I197" s="75"/>
      <c r="J197" s="95"/>
    </row>
    <row r="198" spans="1:10" x14ac:dyDescent="0.2">
      <c r="A198" s="3"/>
      <c r="B198" s="3"/>
      <c r="C198" s="3"/>
      <c r="D198" s="4"/>
      <c r="E198" s="3"/>
      <c r="F198" s="85"/>
      <c r="G198" s="75"/>
      <c r="H198" s="75"/>
      <c r="I198" s="75"/>
      <c r="J198" s="95"/>
    </row>
    <row r="199" spans="1:10" x14ac:dyDescent="0.2">
      <c r="A199" s="3"/>
      <c r="B199" s="3"/>
      <c r="C199" s="3"/>
      <c r="D199" s="4"/>
      <c r="E199" s="3"/>
      <c r="F199" s="85"/>
      <c r="G199" s="75"/>
      <c r="H199" s="75"/>
      <c r="I199" s="75"/>
      <c r="J199" s="95"/>
    </row>
    <row r="200" spans="1:10" x14ac:dyDescent="0.2">
      <c r="A200" s="3"/>
      <c r="B200" s="3"/>
      <c r="C200" s="3"/>
      <c r="D200" s="4"/>
      <c r="E200" s="3"/>
      <c r="F200" s="85"/>
      <c r="G200" s="75"/>
      <c r="H200" s="75"/>
      <c r="I200" s="75"/>
      <c r="J200" s="95"/>
    </row>
    <row r="201" spans="1:10" x14ac:dyDescent="0.2">
      <c r="A201" s="3"/>
      <c r="B201" s="3"/>
      <c r="C201" s="3"/>
      <c r="D201" s="4"/>
      <c r="E201" s="3"/>
      <c r="F201" s="85"/>
      <c r="G201" s="75"/>
      <c r="H201" s="75"/>
      <c r="I201" s="75"/>
      <c r="J201" s="95"/>
    </row>
    <row r="202" spans="1:10" x14ac:dyDescent="0.2">
      <c r="A202" s="3"/>
      <c r="B202" s="3"/>
      <c r="C202" s="3"/>
      <c r="D202" s="4"/>
      <c r="E202" s="3"/>
      <c r="F202" s="85"/>
      <c r="G202" s="75"/>
      <c r="H202" s="75"/>
      <c r="I202" s="75"/>
      <c r="J202" s="95"/>
    </row>
    <row r="203" spans="1:10" x14ac:dyDescent="0.2">
      <c r="A203" s="3"/>
      <c r="B203" s="3"/>
      <c r="C203" s="3"/>
      <c r="D203" s="4"/>
      <c r="E203" s="3"/>
      <c r="F203" s="85"/>
      <c r="G203" s="75"/>
      <c r="H203" s="75"/>
      <c r="I203" s="75"/>
      <c r="J203" s="95"/>
    </row>
    <row r="204" spans="1:10" x14ac:dyDescent="0.2">
      <c r="A204" s="3"/>
      <c r="B204" s="3"/>
      <c r="C204" s="3"/>
      <c r="D204" s="4"/>
      <c r="E204" s="3"/>
      <c r="F204" s="85"/>
      <c r="G204" s="75"/>
      <c r="H204" s="75"/>
      <c r="I204" s="75"/>
      <c r="J204" s="95"/>
    </row>
    <row r="205" spans="1:10" x14ac:dyDescent="0.2">
      <c r="A205" s="3"/>
      <c r="B205" s="3"/>
      <c r="C205" s="3"/>
      <c r="D205" s="4"/>
      <c r="E205" s="3"/>
      <c r="F205" s="85"/>
      <c r="G205" s="75"/>
      <c r="H205" s="75"/>
      <c r="I205" s="75"/>
      <c r="J205" s="95"/>
    </row>
    <row r="206" spans="1:10" x14ac:dyDescent="0.2">
      <c r="A206" s="3"/>
      <c r="B206" s="3"/>
      <c r="C206" s="3"/>
      <c r="D206" s="4"/>
      <c r="E206" s="3"/>
      <c r="F206" s="85"/>
      <c r="G206" s="75"/>
      <c r="H206" s="75"/>
      <c r="I206" s="75"/>
      <c r="J206" s="95"/>
    </row>
    <row r="207" spans="1:10" x14ac:dyDescent="0.2">
      <c r="A207" s="3"/>
      <c r="B207" s="3"/>
      <c r="C207" s="3"/>
      <c r="D207" s="4"/>
      <c r="E207" s="3"/>
      <c r="F207" s="85"/>
      <c r="G207" s="75"/>
      <c r="H207" s="75"/>
      <c r="I207" s="75"/>
      <c r="J207" s="95"/>
    </row>
    <row r="208" spans="1:10" x14ac:dyDescent="0.2">
      <c r="A208" s="3"/>
      <c r="B208" s="3"/>
      <c r="C208" s="3"/>
      <c r="D208" s="4"/>
      <c r="E208" s="3"/>
      <c r="F208" s="85"/>
      <c r="G208" s="75"/>
      <c r="H208" s="75"/>
      <c r="I208" s="75"/>
      <c r="J208" s="95"/>
    </row>
    <row r="209" spans="1:10" x14ac:dyDescent="0.2">
      <c r="A209" s="3"/>
      <c r="B209" s="3"/>
      <c r="C209" s="3"/>
      <c r="D209" s="4"/>
      <c r="E209" s="3"/>
      <c r="F209" s="85"/>
      <c r="G209" s="75"/>
      <c r="H209" s="75"/>
      <c r="I209" s="75"/>
      <c r="J209" s="95"/>
    </row>
    <row r="210" spans="1:10" x14ac:dyDescent="0.2">
      <c r="A210" s="3"/>
      <c r="B210" s="3"/>
      <c r="C210" s="3"/>
      <c r="D210" s="4"/>
      <c r="E210" s="3"/>
      <c r="F210" s="85"/>
      <c r="G210" s="75"/>
      <c r="H210" s="75"/>
      <c r="I210" s="75"/>
      <c r="J210" s="95"/>
    </row>
    <row r="211" spans="1:10" x14ac:dyDescent="0.2">
      <c r="A211" s="3"/>
      <c r="B211" s="3"/>
      <c r="C211" s="3"/>
      <c r="D211" s="4"/>
      <c r="E211" s="3"/>
      <c r="F211" s="85"/>
      <c r="G211" s="75"/>
      <c r="H211" s="75"/>
      <c r="I211" s="75"/>
      <c r="J211" s="95"/>
    </row>
    <row r="212" spans="1:10" x14ac:dyDescent="0.2">
      <c r="A212" s="3"/>
      <c r="B212" s="3"/>
      <c r="C212" s="3"/>
      <c r="D212" s="4"/>
      <c r="E212" s="3"/>
      <c r="F212" s="85"/>
      <c r="G212" s="75"/>
      <c r="H212" s="75"/>
      <c r="I212" s="75"/>
      <c r="J212" s="95"/>
    </row>
    <row r="213" spans="1:10" x14ac:dyDescent="0.2">
      <c r="A213" s="3"/>
      <c r="B213" s="3"/>
      <c r="C213" s="3"/>
      <c r="D213" s="4"/>
      <c r="E213" s="3"/>
      <c r="F213" s="85"/>
      <c r="G213" s="75"/>
      <c r="H213" s="75"/>
      <c r="I213" s="75"/>
      <c r="J213" s="95"/>
    </row>
    <row r="214" spans="1:10" x14ac:dyDescent="0.2">
      <c r="A214" s="3"/>
      <c r="B214" s="3"/>
      <c r="C214" s="3"/>
      <c r="D214" s="4"/>
      <c r="E214" s="3"/>
      <c r="F214" s="85"/>
      <c r="G214" s="75"/>
      <c r="H214" s="75"/>
      <c r="I214" s="75"/>
      <c r="J214" s="95"/>
    </row>
    <row r="215" spans="1:10" x14ac:dyDescent="0.2">
      <c r="A215" s="3"/>
      <c r="B215" s="3"/>
      <c r="C215" s="3"/>
      <c r="D215" s="4"/>
      <c r="E215" s="3"/>
      <c r="F215" s="85"/>
      <c r="G215" s="75"/>
      <c r="H215" s="75"/>
      <c r="I215" s="75"/>
      <c r="J215" s="95"/>
    </row>
    <row r="216" spans="1:10" x14ac:dyDescent="0.2">
      <c r="A216" s="3"/>
      <c r="B216" s="3"/>
      <c r="C216" s="3"/>
      <c r="D216" s="4"/>
      <c r="E216" s="3"/>
      <c r="F216" s="85"/>
      <c r="G216" s="75"/>
      <c r="H216" s="75"/>
      <c r="I216" s="75"/>
      <c r="J216" s="95"/>
    </row>
    <row r="217" spans="1:10" x14ac:dyDescent="0.2">
      <c r="A217" s="3"/>
      <c r="B217" s="3"/>
      <c r="C217" s="3"/>
      <c r="D217" s="4"/>
      <c r="E217" s="3"/>
      <c r="F217" s="85"/>
      <c r="G217" s="75"/>
      <c r="H217" s="75"/>
      <c r="I217" s="75"/>
      <c r="J217" s="95"/>
    </row>
    <row r="218" spans="1:10" x14ac:dyDescent="0.2">
      <c r="A218" s="3"/>
      <c r="B218" s="3"/>
      <c r="C218" s="3"/>
      <c r="D218" s="4"/>
      <c r="E218" s="3"/>
      <c r="F218" s="85"/>
      <c r="G218" s="75"/>
      <c r="H218" s="75"/>
      <c r="I218" s="75"/>
      <c r="J218" s="95"/>
    </row>
    <row r="219" spans="1:10" x14ac:dyDescent="0.2">
      <c r="A219" s="3"/>
      <c r="B219" s="3"/>
      <c r="C219" s="3"/>
      <c r="D219" s="4"/>
      <c r="E219" s="3"/>
      <c r="F219" s="85"/>
      <c r="G219" s="75"/>
      <c r="H219" s="75"/>
      <c r="I219" s="75"/>
      <c r="J219" s="95"/>
    </row>
    <row r="220" spans="1:10" x14ac:dyDescent="0.2">
      <c r="A220" s="3"/>
      <c r="B220" s="3"/>
      <c r="C220" s="3"/>
      <c r="D220" s="4"/>
      <c r="E220" s="3"/>
      <c r="F220" s="85"/>
      <c r="G220" s="75"/>
      <c r="H220" s="75"/>
      <c r="I220" s="75"/>
      <c r="J220" s="95"/>
    </row>
    <row r="221" spans="1:10" x14ac:dyDescent="0.2">
      <c r="A221" s="3"/>
      <c r="B221" s="3"/>
      <c r="C221" s="3"/>
      <c r="D221" s="4"/>
      <c r="E221" s="3"/>
      <c r="F221" s="85"/>
      <c r="G221" s="75"/>
      <c r="H221" s="75"/>
      <c r="I221" s="75"/>
      <c r="J221" s="95"/>
    </row>
    <row r="222" spans="1:10" x14ac:dyDescent="0.2">
      <c r="A222" s="3"/>
      <c r="B222" s="3"/>
      <c r="C222" s="3"/>
      <c r="D222" s="4"/>
      <c r="E222" s="3"/>
      <c r="F222" s="85"/>
      <c r="G222" s="75"/>
      <c r="H222" s="75"/>
      <c r="I222" s="75"/>
      <c r="J222" s="95"/>
    </row>
    <row r="223" spans="1:10" x14ac:dyDescent="0.2">
      <c r="A223" s="3"/>
      <c r="B223" s="3"/>
      <c r="C223" s="3"/>
      <c r="D223" s="4"/>
      <c r="E223" s="3"/>
      <c r="F223" s="85"/>
      <c r="G223" s="75"/>
      <c r="H223" s="75"/>
      <c r="I223" s="75"/>
      <c r="J223" s="95"/>
    </row>
    <row r="224" spans="1:10" x14ac:dyDescent="0.2">
      <c r="A224" s="3"/>
      <c r="B224" s="3"/>
      <c r="C224" s="3"/>
      <c r="D224" s="4"/>
      <c r="E224" s="3"/>
      <c r="F224" s="85"/>
      <c r="G224" s="75"/>
      <c r="H224" s="75"/>
      <c r="I224" s="75"/>
      <c r="J224" s="95"/>
    </row>
    <row r="225" spans="1:10" x14ac:dyDescent="0.2">
      <c r="A225" s="3"/>
      <c r="B225" s="3"/>
      <c r="C225" s="3"/>
      <c r="D225" s="4"/>
      <c r="E225" s="3"/>
      <c r="F225" s="85"/>
      <c r="G225" s="75"/>
      <c r="H225" s="75"/>
      <c r="I225" s="75"/>
      <c r="J225" s="95"/>
    </row>
    <row r="226" spans="1:10" x14ac:dyDescent="0.2">
      <c r="A226" s="3"/>
      <c r="B226" s="3"/>
      <c r="C226" s="3"/>
      <c r="D226" s="4"/>
      <c r="E226" s="3"/>
      <c r="F226" s="85"/>
      <c r="G226" s="75"/>
      <c r="H226" s="75"/>
      <c r="I226" s="75"/>
      <c r="J226" s="95"/>
    </row>
    <row r="227" spans="1:10" x14ac:dyDescent="0.2">
      <c r="A227" s="3"/>
      <c r="B227" s="3"/>
      <c r="C227" s="3"/>
      <c r="D227" s="4"/>
      <c r="E227" s="3"/>
      <c r="F227" s="85"/>
      <c r="G227" s="75"/>
      <c r="H227" s="75"/>
      <c r="I227" s="75"/>
      <c r="J227" s="95"/>
    </row>
    <row r="228" spans="1:10" x14ac:dyDescent="0.2">
      <c r="A228" s="3"/>
      <c r="B228" s="3"/>
      <c r="C228" s="3"/>
      <c r="D228" s="4"/>
      <c r="E228" s="3"/>
      <c r="F228" s="85"/>
      <c r="G228" s="75"/>
      <c r="H228" s="75"/>
      <c r="I228" s="75"/>
      <c r="J228" s="95"/>
    </row>
    <row r="229" spans="1:10" x14ac:dyDescent="0.2">
      <c r="A229" s="3"/>
      <c r="B229" s="3"/>
      <c r="C229" s="3"/>
      <c r="D229" s="4"/>
      <c r="E229" s="3"/>
      <c r="F229" s="85"/>
      <c r="G229" s="75"/>
      <c r="H229" s="75"/>
      <c r="I229" s="75"/>
      <c r="J229" s="95"/>
    </row>
    <row r="230" spans="1:10" x14ac:dyDescent="0.2">
      <c r="A230" s="3"/>
      <c r="B230" s="3"/>
      <c r="C230" s="3"/>
      <c r="D230" s="4"/>
      <c r="E230" s="3"/>
      <c r="F230" s="85"/>
      <c r="G230" s="75"/>
      <c r="H230" s="75"/>
      <c r="I230" s="75"/>
      <c r="J230" s="95"/>
    </row>
    <row r="231" spans="1:10" x14ac:dyDescent="0.2">
      <c r="A231" s="3"/>
      <c r="B231" s="3"/>
      <c r="C231" s="3"/>
      <c r="D231" s="4"/>
      <c r="E231" s="3"/>
      <c r="F231" s="85"/>
      <c r="G231" s="75"/>
      <c r="H231" s="75"/>
      <c r="I231" s="75"/>
      <c r="J231" s="95"/>
    </row>
    <row r="232" spans="1:10" x14ac:dyDescent="0.2">
      <c r="A232" s="3"/>
      <c r="B232" s="3"/>
      <c r="C232" s="3"/>
      <c r="D232" s="4"/>
      <c r="E232" s="3"/>
      <c r="F232" s="85"/>
      <c r="G232" s="75"/>
      <c r="H232" s="75"/>
      <c r="I232" s="75"/>
      <c r="J232" s="95"/>
    </row>
    <row r="233" spans="1:10" x14ac:dyDescent="0.2">
      <c r="A233" s="3"/>
      <c r="B233" s="3"/>
      <c r="C233" s="3"/>
      <c r="D233" s="4"/>
      <c r="E233" s="3"/>
      <c r="F233" s="85"/>
      <c r="G233" s="75"/>
      <c r="H233" s="75"/>
      <c r="I233" s="75"/>
      <c r="J233" s="95"/>
    </row>
    <row r="234" spans="1:10" x14ac:dyDescent="0.2">
      <c r="A234" s="3"/>
      <c r="B234" s="3"/>
      <c r="C234" s="3"/>
      <c r="D234" s="4"/>
      <c r="E234" s="3"/>
      <c r="F234" s="85"/>
      <c r="G234" s="75"/>
      <c r="H234" s="75"/>
      <c r="I234" s="75"/>
      <c r="J234" s="95"/>
    </row>
    <row r="235" spans="1:10" x14ac:dyDescent="0.2">
      <c r="A235" s="3"/>
      <c r="B235" s="3"/>
      <c r="C235" s="3"/>
      <c r="D235" s="4"/>
      <c r="E235" s="3"/>
      <c r="F235" s="85"/>
      <c r="G235" s="75"/>
      <c r="H235" s="75"/>
      <c r="I235" s="75"/>
      <c r="J235" s="95"/>
    </row>
    <row r="236" spans="1:10" x14ac:dyDescent="0.2">
      <c r="A236" s="3"/>
      <c r="B236" s="3"/>
      <c r="C236" s="3"/>
      <c r="D236" s="4"/>
      <c r="E236" s="3"/>
      <c r="F236" s="85"/>
      <c r="G236" s="75"/>
      <c r="H236" s="75"/>
      <c r="I236" s="75"/>
      <c r="J236" s="95"/>
    </row>
    <row r="237" spans="1:10" x14ac:dyDescent="0.2">
      <c r="A237" s="3"/>
      <c r="B237" s="3"/>
      <c r="C237" s="3"/>
      <c r="D237" s="4"/>
      <c r="E237" s="3"/>
      <c r="F237" s="85"/>
      <c r="G237" s="75"/>
      <c r="H237" s="75"/>
      <c r="I237" s="75"/>
      <c r="J237" s="95"/>
    </row>
    <row r="238" spans="1:10" x14ac:dyDescent="0.2">
      <c r="A238" s="3"/>
      <c r="B238" s="3"/>
      <c r="C238" s="3"/>
      <c r="D238" s="4"/>
      <c r="E238" s="3"/>
      <c r="F238" s="85"/>
      <c r="G238" s="75"/>
      <c r="H238" s="75"/>
      <c r="I238" s="75"/>
      <c r="J238" s="95"/>
    </row>
    <row r="239" spans="1:10" x14ac:dyDescent="0.2">
      <c r="A239" s="3"/>
      <c r="B239" s="3"/>
      <c r="C239" s="3"/>
      <c r="D239" s="4"/>
      <c r="E239" s="3"/>
      <c r="F239" s="85"/>
      <c r="G239" s="75"/>
      <c r="H239" s="75"/>
      <c r="I239" s="75"/>
      <c r="J239" s="95"/>
    </row>
    <row r="240" spans="1:10" x14ac:dyDescent="0.2">
      <c r="A240" s="3"/>
      <c r="B240" s="3"/>
      <c r="C240" s="3"/>
      <c r="D240" s="4"/>
      <c r="E240" s="3"/>
      <c r="F240" s="85"/>
      <c r="G240" s="75"/>
      <c r="H240" s="75"/>
      <c r="I240" s="75"/>
      <c r="J240" s="95"/>
    </row>
    <row r="241" spans="1:10" x14ac:dyDescent="0.2">
      <c r="A241" s="3"/>
      <c r="B241" s="3"/>
      <c r="C241" s="3"/>
      <c r="D241" s="4"/>
      <c r="E241" s="3"/>
      <c r="F241" s="85"/>
      <c r="G241" s="75"/>
      <c r="H241" s="75"/>
      <c r="I241" s="75"/>
      <c r="J241" s="95"/>
    </row>
    <row r="242" spans="1:10" x14ac:dyDescent="0.2">
      <c r="A242" s="3"/>
      <c r="B242" s="3"/>
      <c r="C242" s="3"/>
      <c r="D242" s="4"/>
      <c r="E242" s="3"/>
      <c r="F242" s="85"/>
      <c r="G242" s="75"/>
      <c r="H242" s="75"/>
      <c r="I242" s="75"/>
      <c r="J242" s="95"/>
    </row>
    <row r="243" spans="1:10" x14ac:dyDescent="0.2">
      <c r="A243" s="3"/>
      <c r="B243" s="3"/>
      <c r="C243" s="3"/>
      <c r="D243" s="4"/>
      <c r="E243" s="3"/>
      <c r="F243" s="85"/>
      <c r="G243" s="75"/>
      <c r="H243" s="75"/>
      <c r="I243" s="75"/>
      <c r="J243" s="95"/>
    </row>
    <row r="244" spans="1:10" x14ac:dyDescent="0.2">
      <c r="A244" s="3"/>
      <c r="B244" s="3"/>
      <c r="C244" s="3"/>
      <c r="D244" s="4"/>
      <c r="E244" s="3"/>
      <c r="F244" s="85"/>
      <c r="G244" s="75"/>
      <c r="H244" s="75"/>
      <c r="I244" s="75"/>
      <c r="J244" s="95"/>
    </row>
    <row r="245" spans="1:10" x14ac:dyDescent="0.2">
      <c r="A245" s="3"/>
      <c r="B245" s="3"/>
      <c r="C245" s="3"/>
      <c r="D245" s="4"/>
      <c r="E245" s="3"/>
      <c r="F245" s="85"/>
      <c r="G245" s="75"/>
      <c r="H245" s="75"/>
      <c r="I245" s="75"/>
      <c r="J245" s="95"/>
    </row>
    <row r="246" spans="1:10" x14ac:dyDescent="0.2">
      <c r="A246" s="3"/>
      <c r="B246" s="3"/>
      <c r="C246" s="3"/>
      <c r="D246" s="4"/>
      <c r="E246" s="3"/>
      <c r="F246" s="85"/>
      <c r="G246" s="75"/>
      <c r="H246" s="75"/>
      <c r="I246" s="75"/>
      <c r="J246" s="95"/>
    </row>
    <row r="247" spans="1:10" x14ac:dyDescent="0.2">
      <c r="A247" s="3"/>
      <c r="B247" s="3"/>
      <c r="C247" s="3"/>
      <c r="D247" s="4"/>
      <c r="E247" s="3"/>
      <c r="F247" s="85"/>
      <c r="G247" s="75"/>
      <c r="H247" s="75"/>
      <c r="I247" s="75"/>
      <c r="J247" s="95"/>
    </row>
    <row r="248" spans="1:10" x14ac:dyDescent="0.2">
      <c r="A248" s="3"/>
      <c r="B248" s="3"/>
      <c r="C248" s="3"/>
      <c r="D248" s="4"/>
      <c r="E248" s="3"/>
      <c r="F248" s="85"/>
      <c r="G248" s="75"/>
      <c r="H248" s="75"/>
      <c r="I248" s="75"/>
      <c r="J248" s="95"/>
    </row>
    <row r="249" spans="1:10" x14ac:dyDescent="0.2">
      <c r="A249" s="3"/>
      <c r="B249" s="3"/>
      <c r="C249" s="3"/>
      <c r="D249" s="4"/>
      <c r="E249" s="3"/>
      <c r="F249" s="85"/>
      <c r="G249" s="75"/>
      <c r="H249" s="75"/>
      <c r="I249" s="75"/>
      <c r="J249" s="95"/>
    </row>
    <row r="250" spans="1:10" x14ac:dyDescent="0.2">
      <c r="A250" s="3"/>
      <c r="B250" s="3"/>
      <c r="C250" s="3"/>
      <c r="D250" s="4"/>
      <c r="E250" s="3"/>
      <c r="F250" s="85"/>
      <c r="G250" s="75"/>
      <c r="H250" s="75"/>
      <c r="I250" s="75"/>
      <c r="J250" s="95"/>
    </row>
    <row r="251" spans="1:10" x14ac:dyDescent="0.2">
      <c r="A251" s="3"/>
      <c r="B251" s="3"/>
      <c r="C251" s="3"/>
      <c r="D251" s="4"/>
      <c r="E251" s="3"/>
      <c r="F251" s="85"/>
      <c r="G251" s="75"/>
      <c r="H251" s="75"/>
      <c r="I251" s="75"/>
      <c r="J251" s="95"/>
    </row>
    <row r="252" spans="1:10" x14ac:dyDescent="0.2">
      <c r="A252" s="3"/>
      <c r="B252" s="3"/>
      <c r="C252" s="3"/>
      <c r="D252" s="4"/>
      <c r="E252" s="3"/>
      <c r="F252" s="85"/>
      <c r="G252" s="75"/>
      <c r="H252" s="75"/>
      <c r="I252" s="75"/>
      <c r="J252" s="95"/>
    </row>
    <row r="253" spans="1:10" x14ac:dyDescent="0.2">
      <c r="A253" s="3"/>
      <c r="B253" s="3"/>
      <c r="C253" s="3"/>
      <c r="D253" s="4"/>
      <c r="E253" s="3"/>
      <c r="F253" s="85"/>
      <c r="G253" s="75"/>
      <c r="H253" s="75"/>
      <c r="I253" s="75"/>
      <c r="J253" s="95"/>
    </row>
    <row r="254" spans="1:10" x14ac:dyDescent="0.2">
      <c r="A254" s="3"/>
      <c r="B254" s="3"/>
      <c r="C254" s="3"/>
      <c r="D254" s="4"/>
      <c r="E254" s="3"/>
      <c r="F254" s="85"/>
      <c r="G254" s="75"/>
      <c r="H254" s="75"/>
      <c r="I254" s="75"/>
      <c r="J254" s="95"/>
    </row>
    <row r="255" spans="1:10" x14ac:dyDescent="0.2">
      <c r="A255" s="3"/>
      <c r="B255" s="3"/>
      <c r="C255" s="3"/>
      <c r="D255" s="4"/>
      <c r="E255" s="3"/>
      <c r="F255" s="85"/>
      <c r="G255" s="75"/>
      <c r="H255" s="75"/>
      <c r="I255" s="75"/>
      <c r="J255" s="95"/>
    </row>
    <row r="256" spans="1:10" x14ac:dyDescent="0.2">
      <c r="A256" s="3"/>
      <c r="B256" s="3"/>
      <c r="C256" s="3"/>
      <c r="D256" s="4"/>
      <c r="E256" s="3"/>
      <c r="F256" s="85"/>
      <c r="G256" s="75"/>
      <c r="H256" s="75"/>
      <c r="I256" s="75"/>
      <c r="J256" s="95"/>
    </row>
    <row r="257" spans="1:10" x14ac:dyDescent="0.2">
      <c r="A257" s="3"/>
      <c r="B257" s="3"/>
      <c r="C257" s="3"/>
      <c r="D257" s="4"/>
      <c r="E257" s="3"/>
      <c r="F257" s="85"/>
      <c r="G257" s="75"/>
      <c r="H257" s="75"/>
      <c r="I257" s="75"/>
      <c r="J257" s="95"/>
    </row>
    <row r="258" spans="1:10" x14ac:dyDescent="0.2">
      <c r="A258" s="3"/>
      <c r="B258" s="3"/>
      <c r="C258" s="3"/>
      <c r="D258" s="4"/>
      <c r="E258" s="3"/>
      <c r="F258" s="85"/>
      <c r="G258" s="75"/>
      <c r="H258" s="75"/>
      <c r="I258" s="75"/>
      <c r="J258" s="95"/>
    </row>
    <row r="259" spans="1:10" x14ac:dyDescent="0.2">
      <c r="A259" s="3"/>
      <c r="B259" s="3"/>
      <c r="C259" s="3"/>
      <c r="D259" s="4"/>
      <c r="E259" s="3"/>
      <c r="F259" s="85"/>
      <c r="G259" s="75"/>
      <c r="H259" s="75"/>
      <c r="I259" s="75"/>
      <c r="J259" s="95"/>
    </row>
    <row r="260" spans="1:10" x14ac:dyDescent="0.2">
      <c r="A260" s="3"/>
      <c r="B260" s="3"/>
      <c r="C260" s="3"/>
      <c r="D260" s="4"/>
      <c r="E260" s="3"/>
      <c r="F260" s="85"/>
      <c r="G260" s="75"/>
      <c r="H260" s="75"/>
      <c r="I260" s="75"/>
      <c r="J260" s="95"/>
    </row>
    <row r="261" spans="1:10" x14ac:dyDescent="0.2">
      <c r="A261" s="3"/>
      <c r="B261" s="3"/>
      <c r="C261" s="3"/>
      <c r="D261" s="4"/>
      <c r="E261" s="3"/>
      <c r="F261" s="85"/>
      <c r="G261" s="75"/>
      <c r="H261" s="75"/>
      <c r="I261" s="75"/>
      <c r="J261" s="95"/>
    </row>
    <row r="262" spans="1:10" x14ac:dyDescent="0.2">
      <c r="A262" s="3"/>
      <c r="B262" s="3"/>
      <c r="C262" s="3"/>
      <c r="D262" s="4"/>
      <c r="E262" s="3"/>
      <c r="F262" s="85"/>
      <c r="G262" s="75"/>
      <c r="H262" s="75"/>
      <c r="I262" s="75"/>
      <c r="J262" s="95"/>
    </row>
    <row r="263" spans="1:10" x14ac:dyDescent="0.2">
      <c r="A263" s="3"/>
      <c r="B263" s="3"/>
      <c r="C263" s="3"/>
      <c r="D263" s="4"/>
      <c r="E263" s="3"/>
      <c r="F263" s="85"/>
      <c r="G263" s="75"/>
      <c r="H263" s="75"/>
      <c r="I263" s="75"/>
      <c r="J263" s="95"/>
    </row>
    <row r="264" spans="1:10" x14ac:dyDescent="0.2">
      <c r="A264" s="3"/>
      <c r="B264" s="3"/>
      <c r="C264" s="3"/>
      <c r="D264" s="4"/>
      <c r="E264" s="3"/>
      <c r="F264" s="85"/>
      <c r="G264" s="75"/>
      <c r="H264" s="75"/>
      <c r="I264" s="75"/>
      <c r="J264" s="95"/>
    </row>
    <row r="265" spans="1:10" x14ac:dyDescent="0.2">
      <c r="A265" s="3"/>
      <c r="B265" s="3"/>
      <c r="C265" s="3"/>
      <c r="D265" s="4"/>
      <c r="E265" s="3"/>
      <c r="F265" s="85"/>
      <c r="G265" s="75"/>
      <c r="H265" s="75"/>
      <c r="I265" s="75"/>
      <c r="J265" s="95"/>
    </row>
    <row r="266" spans="1:10" x14ac:dyDescent="0.2">
      <c r="A266" s="3"/>
      <c r="B266" s="3"/>
      <c r="C266" s="3"/>
      <c r="D266" s="4"/>
      <c r="E266" s="3"/>
      <c r="F266" s="85"/>
      <c r="G266" s="75"/>
      <c r="H266" s="75"/>
      <c r="I266" s="75"/>
      <c r="J266" s="95"/>
    </row>
    <row r="267" spans="1:10" x14ac:dyDescent="0.2">
      <c r="A267" s="3"/>
      <c r="B267" s="3"/>
      <c r="C267" s="3"/>
      <c r="D267" s="4"/>
      <c r="E267" s="3"/>
      <c r="F267" s="85"/>
      <c r="G267" s="75"/>
      <c r="H267" s="75"/>
      <c r="I267" s="75"/>
      <c r="J267" s="95"/>
    </row>
    <row r="268" spans="1:10" x14ac:dyDescent="0.2">
      <c r="A268" s="3"/>
      <c r="B268" s="3"/>
      <c r="C268" s="3"/>
      <c r="D268" s="4"/>
      <c r="E268" s="3"/>
      <c r="F268" s="85"/>
      <c r="G268" s="75"/>
      <c r="H268" s="75"/>
      <c r="I268" s="75"/>
      <c r="J268" s="95"/>
    </row>
    <row r="269" spans="1:10" x14ac:dyDescent="0.2">
      <c r="A269" s="3"/>
      <c r="B269" s="3"/>
      <c r="C269" s="3"/>
      <c r="D269" s="4"/>
      <c r="E269" s="3"/>
      <c r="F269" s="85"/>
      <c r="G269" s="75"/>
      <c r="H269" s="75"/>
      <c r="I269" s="75"/>
      <c r="J269" s="95"/>
    </row>
    <row r="270" spans="1:10" x14ac:dyDescent="0.2">
      <c r="A270" s="3"/>
      <c r="B270" s="3"/>
      <c r="C270" s="3"/>
      <c r="D270" s="4"/>
      <c r="E270" s="3"/>
      <c r="F270" s="85"/>
      <c r="G270" s="75"/>
      <c r="H270" s="75"/>
      <c r="I270" s="75"/>
      <c r="J270" s="95"/>
    </row>
    <row r="271" spans="1:10" x14ac:dyDescent="0.2">
      <c r="A271" s="3"/>
      <c r="B271" s="3"/>
      <c r="C271" s="3"/>
      <c r="D271" s="4"/>
      <c r="E271" s="3"/>
      <c r="F271" s="85"/>
      <c r="G271" s="75"/>
      <c r="H271" s="75"/>
      <c r="I271" s="75"/>
      <c r="J271" s="95"/>
    </row>
    <row r="272" spans="1:10" x14ac:dyDescent="0.2">
      <c r="A272" s="3"/>
      <c r="B272" s="3"/>
      <c r="C272" s="3"/>
      <c r="D272" s="4"/>
      <c r="E272" s="3"/>
      <c r="F272" s="85"/>
      <c r="G272" s="75"/>
      <c r="H272" s="75"/>
      <c r="I272" s="75"/>
      <c r="J272" s="95"/>
    </row>
    <row r="273" spans="1:10" x14ac:dyDescent="0.2">
      <c r="A273" s="3"/>
      <c r="B273" s="3"/>
      <c r="C273" s="3"/>
      <c r="D273" s="4"/>
      <c r="E273" s="3"/>
      <c r="F273" s="85"/>
      <c r="G273" s="75"/>
      <c r="H273" s="75"/>
      <c r="I273" s="75"/>
      <c r="J273" s="95"/>
    </row>
    <row r="274" spans="1:10" x14ac:dyDescent="0.2">
      <c r="A274" s="3"/>
      <c r="B274" s="3"/>
      <c r="C274" s="3"/>
      <c r="D274" s="4"/>
      <c r="E274" s="3"/>
      <c r="F274" s="85"/>
      <c r="G274" s="75"/>
      <c r="H274" s="75"/>
      <c r="I274" s="75"/>
      <c r="J274" s="95"/>
    </row>
    <row r="275" spans="1:10" x14ac:dyDescent="0.2">
      <c r="A275" s="3"/>
      <c r="B275" s="3"/>
      <c r="C275" s="3"/>
      <c r="D275" s="4"/>
      <c r="E275" s="3"/>
      <c r="F275" s="85"/>
      <c r="G275" s="75"/>
      <c r="H275" s="75"/>
      <c r="I275" s="75"/>
      <c r="J275" s="95"/>
    </row>
    <row r="276" spans="1:10" x14ac:dyDescent="0.2">
      <c r="A276" s="3"/>
      <c r="B276" s="3"/>
      <c r="C276" s="3"/>
      <c r="D276" s="4"/>
      <c r="E276" s="3"/>
      <c r="F276" s="85"/>
      <c r="G276" s="75"/>
      <c r="H276" s="75"/>
      <c r="I276" s="75"/>
      <c r="J276" s="95"/>
    </row>
    <row r="277" spans="1:10" x14ac:dyDescent="0.2">
      <c r="A277" s="3"/>
      <c r="B277" s="3"/>
      <c r="C277" s="3"/>
      <c r="D277" s="4"/>
      <c r="E277" s="3"/>
      <c r="F277" s="85"/>
      <c r="G277" s="75"/>
      <c r="H277" s="75"/>
      <c r="I277" s="75"/>
      <c r="J277" s="95"/>
    </row>
    <row r="278" spans="1:10" x14ac:dyDescent="0.2">
      <c r="A278" s="3"/>
      <c r="B278" s="3"/>
      <c r="C278" s="3"/>
      <c r="D278" s="4"/>
      <c r="E278" s="3"/>
      <c r="F278" s="85"/>
      <c r="G278" s="75"/>
      <c r="H278" s="75"/>
      <c r="I278" s="75"/>
      <c r="J278" s="95"/>
    </row>
    <row r="279" spans="1:10" x14ac:dyDescent="0.2">
      <c r="A279" s="3"/>
      <c r="B279" s="3"/>
      <c r="C279" s="3"/>
      <c r="D279" s="4"/>
      <c r="E279" s="3"/>
      <c r="F279" s="85"/>
      <c r="G279" s="75"/>
      <c r="H279" s="75"/>
      <c r="I279" s="75"/>
      <c r="J279" s="95"/>
    </row>
    <row r="280" spans="1:10" x14ac:dyDescent="0.2">
      <c r="A280" s="3"/>
      <c r="B280" s="3"/>
      <c r="C280" s="3"/>
      <c r="D280" s="4"/>
      <c r="E280" s="3"/>
      <c r="F280" s="85"/>
      <c r="G280" s="75"/>
      <c r="H280" s="75"/>
      <c r="I280" s="75"/>
      <c r="J280" s="95"/>
    </row>
    <row r="281" spans="1:10" x14ac:dyDescent="0.2">
      <c r="A281" s="3"/>
      <c r="B281" s="3"/>
      <c r="C281" s="3"/>
      <c r="D281" s="4"/>
      <c r="E281" s="3"/>
      <c r="F281" s="85"/>
      <c r="G281" s="75"/>
      <c r="H281" s="75"/>
      <c r="I281" s="75"/>
      <c r="J281" s="95"/>
    </row>
    <row r="282" spans="1:10" x14ac:dyDescent="0.2">
      <c r="A282" s="3"/>
      <c r="B282" s="3"/>
      <c r="C282" s="3"/>
      <c r="D282" s="4"/>
      <c r="E282" s="3"/>
      <c r="F282" s="85"/>
      <c r="G282" s="75"/>
      <c r="H282" s="75"/>
      <c r="I282" s="75"/>
      <c r="J282" s="95"/>
    </row>
    <row r="283" spans="1:10" x14ac:dyDescent="0.2">
      <c r="A283" s="3"/>
      <c r="B283" s="3"/>
      <c r="C283" s="3"/>
      <c r="D283" s="4"/>
      <c r="E283" s="3"/>
      <c r="F283" s="85"/>
      <c r="G283" s="75"/>
      <c r="H283" s="75"/>
      <c r="I283" s="75"/>
      <c r="J283" s="95"/>
    </row>
    <row r="284" spans="1:10" x14ac:dyDescent="0.2">
      <c r="A284" s="3"/>
      <c r="B284" s="3"/>
      <c r="C284" s="3"/>
      <c r="D284" s="4"/>
      <c r="E284" s="3"/>
      <c r="F284" s="85"/>
      <c r="G284" s="75"/>
      <c r="H284" s="75"/>
      <c r="I284" s="75"/>
      <c r="J284" s="95"/>
    </row>
    <row r="285" spans="1:10" x14ac:dyDescent="0.2">
      <c r="A285" s="3"/>
      <c r="B285" s="3"/>
      <c r="C285" s="3"/>
      <c r="D285" s="4"/>
      <c r="E285" s="3"/>
      <c r="F285" s="85"/>
      <c r="G285" s="75"/>
      <c r="H285" s="75"/>
      <c r="I285" s="75"/>
      <c r="J285" s="95"/>
    </row>
    <row r="286" spans="1:10" x14ac:dyDescent="0.2">
      <c r="A286" s="3"/>
      <c r="B286" s="3"/>
      <c r="C286" s="3"/>
      <c r="D286" s="4"/>
      <c r="E286" s="3"/>
      <c r="F286" s="85"/>
      <c r="G286" s="75"/>
      <c r="H286" s="75"/>
      <c r="I286" s="75"/>
      <c r="J286" s="95"/>
    </row>
    <row r="287" spans="1:10" x14ac:dyDescent="0.2">
      <c r="A287" s="3"/>
      <c r="B287" s="3"/>
      <c r="C287" s="3"/>
      <c r="D287" s="4"/>
      <c r="E287" s="3"/>
      <c r="F287" s="85"/>
      <c r="G287" s="75"/>
      <c r="H287" s="75"/>
      <c r="I287" s="75"/>
      <c r="J287" s="95"/>
    </row>
    <row r="288" spans="1:10" x14ac:dyDescent="0.2">
      <c r="A288" s="3"/>
      <c r="B288" s="3"/>
      <c r="C288" s="3"/>
      <c r="D288" s="4"/>
      <c r="E288" s="3"/>
      <c r="F288" s="85"/>
      <c r="G288" s="75"/>
      <c r="H288" s="75"/>
      <c r="I288" s="75"/>
      <c r="J288" s="95"/>
    </row>
    <row r="289" spans="1:10" x14ac:dyDescent="0.2">
      <c r="A289" s="3"/>
      <c r="B289" s="3"/>
      <c r="C289" s="3"/>
      <c r="D289" s="4"/>
      <c r="E289" s="3"/>
      <c r="F289" s="85"/>
      <c r="G289" s="75"/>
      <c r="H289" s="75"/>
      <c r="I289" s="75"/>
      <c r="J289" s="95"/>
    </row>
    <row r="290" spans="1:10" x14ac:dyDescent="0.2">
      <c r="A290" s="3"/>
      <c r="B290" s="3"/>
      <c r="C290" s="3"/>
      <c r="D290" s="4"/>
      <c r="E290" s="3"/>
      <c r="F290" s="85"/>
      <c r="G290" s="75"/>
      <c r="H290" s="75"/>
      <c r="I290" s="75"/>
      <c r="J290" s="95"/>
    </row>
    <row r="291" spans="1:10" x14ac:dyDescent="0.2">
      <c r="A291" s="3"/>
      <c r="B291" s="3"/>
      <c r="C291" s="3"/>
      <c r="D291" s="4"/>
      <c r="E291" s="3"/>
      <c r="F291" s="85"/>
      <c r="G291" s="75"/>
      <c r="H291" s="75"/>
      <c r="I291" s="75"/>
      <c r="J291" s="95"/>
    </row>
    <row r="292" spans="1:10" x14ac:dyDescent="0.2">
      <c r="A292" s="3"/>
      <c r="B292" s="3"/>
      <c r="C292" s="3"/>
      <c r="D292" s="4"/>
      <c r="E292" s="3"/>
      <c r="F292" s="85"/>
      <c r="G292" s="75"/>
      <c r="H292" s="75"/>
      <c r="I292" s="75"/>
      <c r="J292" s="95"/>
    </row>
    <row r="293" spans="1:10" x14ac:dyDescent="0.2">
      <c r="A293" s="3"/>
      <c r="B293" s="3"/>
      <c r="C293" s="3"/>
      <c r="D293" s="4"/>
      <c r="E293" s="3"/>
      <c r="F293" s="85"/>
      <c r="G293" s="75"/>
      <c r="H293" s="75"/>
      <c r="I293" s="75"/>
      <c r="J293" s="95"/>
    </row>
    <row r="294" spans="1:10" x14ac:dyDescent="0.2">
      <c r="A294" s="3"/>
      <c r="B294" s="3"/>
      <c r="C294" s="3"/>
      <c r="D294" s="4"/>
      <c r="E294" s="3"/>
      <c r="F294" s="85"/>
      <c r="G294" s="75"/>
      <c r="H294" s="75"/>
      <c r="I294" s="75"/>
      <c r="J294" s="95"/>
    </row>
    <row r="295" spans="1:10" x14ac:dyDescent="0.2">
      <c r="A295" s="3"/>
      <c r="B295" s="3"/>
      <c r="C295" s="3"/>
      <c r="D295" s="4"/>
      <c r="E295" s="3"/>
      <c r="F295" s="85"/>
      <c r="G295" s="75"/>
      <c r="H295" s="75"/>
      <c r="I295" s="75"/>
      <c r="J295" s="95"/>
    </row>
    <row r="296" spans="1:10" x14ac:dyDescent="0.2">
      <c r="A296" s="3"/>
      <c r="B296" s="3"/>
      <c r="C296" s="3"/>
      <c r="D296" s="4"/>
      <c r="E296" s="3"/>
      <c r="F296" s="85"/>
      <c r="G296" s="75"/>
      <c r="H296" s="75"/>
      <c r="I296" s="75"/>
      <c r="J296" s="95"/>
    </row>
    <row r="297" spans="1:10" x14ac:dyDescent="0.2">
      <c r="A297" s="3"/>
      <c r="B297" s="3"/>
      <c r="C297" s="3"/>
      <c r="D297" s="4"/>
      <c r="E297" s="3"/>
      <c r="F297" s="85"/>
      <c r="G297" s="75"/>
      <c r="H297" s="75"/>
      <c r="I297" s="75"/>
      <c r="J297" s="95"/>
    </row>
    <row r="298" spans="1:10" x14ac:dyDescent="0.2">
      <c r="A298" s="3"/>
      <c r="B298" s="3"/>
      <c r="C298" s="3"/>
      <c r="D298" s="4"/>
      <c r="E298" s="3"/>
      <c r="F298" s="85"/>
      <c r="G298" s="75"/>
      <c r="H298" s="75"/>
      <c r="I298" s="75"/>
      <c r="J298" s="95"/>
    </row>
    <row r="299" spans="1:10" x14ac:dyDescent="0.2">
      <c r="A299" s="3"/>
      <c r="B299" s="3"/>
      <c r="C299" s="3"/>
      <c r="D299" s="4"/>
      <c r="E299" s="3"/>
      <c r="F299" s="85"/>
      <c r="G299" s="75"/>
      <c r="H299" s="75"/>
      <c r="I299" s="75"/>
      <c r="J299" s="95"/>
    </row>
    <row r="300" spans="1:10" x14ac:dyDescent="0.2">
      <c r="A300" s="3"/>
      <c r="B300" s="3"/>
      <c r="C300" s="3"/>
      <c r="D300" s="4"/>
      <c r="E300" s="3"/>
      <c r="F300" s="85"/>
      <c r="G300" s="75"/>
      <c r="H300" s="75"/>
      <c r="I300" s="75"/>
      <c r="J300" s="95"/>
    </row>
    <row r="301" spans="1:10" x14ac:dyDescent="0.2">
      <c r="A301" s="3"/>
      <c r="B301" s="3"/>
      <c r="C301" s="3"/>
      <c r="D301" s="4"/>
      <c r="E301" s="3"/>
      <c r="F301" s="85"/>
      <c r="G301" s="75"/>
      <c r="H301" s="75"/>
      <c r="I301" s="75"/>
      <c r="J301" s="95"/>
    </row>
    <row r="302" spans="1:10" x14ac:dyDescent="0.2">
      <c r="A302" s="3"/>
      <c r="B302" s="3"/>
      <c r="C302" s="3"/>
      <c r="D302" s="4"/>
      <c r="E302" s="3"/>
      <c r="F302" s="85"/>
      <c r="G302" s="75"/>
      <c r="H302" s="75"/>
      <c r="I302" s="75"/>
      <c r="J302" s="95"/>
    </row>
    <row r="303" spans="1:10" x14ac:dyDescent="0.2">
      <c r="A303" s="3"/>
      <c r="B303" s="3"/>
      <c r="C303" s="3"/>
      <c r="D303" s="4"/>
      <c r="E303" s="3"/>
      <c r="F303" s="85"/>
      <c r="G303" s="75"/>
      <c r="H303" s="75"/>
      <c r="I303" s="75"/>
      <c r="J303" s="95"/>
    </row>
    <row r="304" spans="1:10" x14ac:dyDescent="0.2">
      <c r="A304" s="3"/>
      <c r="B304" s="3"/>
      <c r="C304" s="3"/>
      <c r="D304" s="4"/>
      <c r="E304" s="3"/>
      <c r="F304" s="85"/>
      <c r="G304" s="75"/>
      <c r="H304" s="75"/>
      <c r="I304" s="75"/>
      <c r="J304" s="95"/>
    </row>
    <row r="305" spans="1:10" x14ac:dyDescent="0.2">
      <c r="A305" s="3"/>
      <c r="B305" s="3"/>
      <c r="C305" s="3"/>
      <c r="D305" s="4"/>
      <c r="E305" s="3"/>
      <c r="F305" s="85"/>
      <c r="G305" s="75"/>
      <c r="H305" s="75"/>
      <c r="I305" s="75"/>
      <c r="J305" s="95"/>
    </row>
    <row r="306" spans="1:10" x14ac:dyDescent="0.2">
      <c r="A306" s="3"/>
      <c r="B306" s="3"/>
      <c r="C306" s="3"/>
      <c r="D306" s="4"/>
      <c r="E306" s="3"/>
      <c r="F306" s="85"/>
      <c r="G306" s="75"/>
      <c r="H306" s="75"/>
      <c r="I306" s="75"/>
      <c r="J306" s="95"/>
    </row>
    <row r="307" spans="1:10" x14ac:dyDescent="0.2">
      <c r="A307" s="3"/>
      <c r="B307" s="3"/>
      <c r="C307" s="3"/>
      <c r="D307" s="4"/>
      <c r="E307" s="3"/>
      <c r="F307" s="85"/>
      <c r="G307" s="75"/>
      <c r="H307" s="75"/>
      <c r="I307" s="75"/>
      <c r="J307" s="95"/>
    </row>
    <row r="308" spans="1:10" x14ac:dyDescent="0.2">
      <c r="A308" s="3"/>
      <c r="B308" s="3"/>
      <c r="C308" s="3"/>
      <c r="D308" s="4"/>
      <c r="E308" s="3"/>
      <c r="F308" s="85"/>
      <c r="G308" s="75"/>
      <c r="H308" s="75"/>
      <c r="I308" s="75"/>
      <c r="J308" s="95"/>
    </row>
    <row r="309" spans="1:10" x14ac:dyDescent="0.2">
      <c r="A309" s="3"/>
      <c r="B309" s="3"/>
      <c r="C309" s="3"/>
      <c r="D309" s="4"/>
      <c r="E309" s="3"/>
      <c r="F309" s="85"/>
      <c r="G309" s="75"/>
      <c r="H309" s="75"/>
      <c r="I309" s="75"/>
      <c r="J309" s="95"/>
    </row>
    <row r="310" spans="1:10" x14ac:dyDescent="0.2">
      <c r="A310" s="3"/>
      <c r="B310" s="3"/>
      <c r="C310" s="3"/>
      <c r="D310" s="4"/>
      <c r="E310" s="3"/>
      <c r="F310" s="85"/>
      <c r="G310" s="75"/>
      <c r="H310" s="75"/>
      <c r="I310" s="75"/>
      <c r="J310" s="95"/>
    </row>
    <row r="311" spans="1:10" x14ac:dyDescent="0.2">
      <c r="A311" s="3"/>
      <c r="B311" s="3"/>
      <c r="C311" s="3"/>
      <c r="D311" s="4"/>
      <c r="E311" s="3"/>
      <c r="F311" s="85"/>
      <c r="G311" s="75"/>
      <c r="H311" s="75"/>
      <c r="I311" s="75"/>
      <c r="J311" s="95"/>
    </row>
    <row r="312" spans="1:10" x14ac:dyDescent="0.2">
      <c r="A312" s="3"/>
      <c r="B312" s="3"/>
      <c r="C312" s="3"/>
      <c r="D312" s="4"/>
      <c r="E312" s="3"/>
      <c r="F312" s="85"/>
      <c r="G312" s="75"/>
      <c r="H312" s="75"/>
      <c r="I312" s="75"/>
      <c r="J312" s="95"/>
    </row>
    <row r="313" spans="1:10" x14ac:dyDescent="0.2">
      <c r="A313" s="3"/>
      <c r="B313" s="3"/>
      <c r="C313" s="3"/>
      <c r="D313" s="4"/>
      <c r="E313" s="3"/>
      <c r="F313" s="85"/>
      <c r="G313" s="75"/>
      <c r="H313" s="75"/>
      <c r="I313" s="75"/>
      <c r="J313" s="95"/>
    </row>
    <row r="314" spans="1:10" x14ac:dyDescent="0.2">
      <c r="A314" s="3"/>
      <c r="B314" s="3"/>
      <c r="C314" s="3"/>
      <c r="D314" s="4"/>
      <c r="E314" s="3"/>
      <c r="F314" s="85"/>
      <c r="G314" s="75"/>
      <c r="H314" s="75"/>
      <c r="I314" s="75"/>
      <c r="J314" s="95"/>
    </row>
    <row r="315" spans="1:10" x14ac:dyDescent="0.2">
      <c r="A315" s="3"/>
      <c r="B315" s="3"/>
      <c r="C315" s="3"/>
      <c r="D315" s="4"/>
      <c r="E315" s="3"/>
      <c r="F315" s="85"/>
      <c r="G315" s="75"/>
      <c r="H315" s="75"/>
      <c r="I315" s="75"/>
      <c r="J315" s="95"/>
    </row>
    <row r="316" spans="1:10" x14ac:dyDescent="0.2">
      <c r="A316" s="3"/>
      <c r="B316" s="3"/>
      <c r="C316" s="3"/>
      <c r="D316" s="4"/>
      <c r="E316" s="3"/>
      <c r="F316" s="85"/>
      <c r="G316" s="75"/>
      <c r="H316" s="75"/>
      <c r="I316" s="75"/>
      <c r="J316" s="95"/>
    </row>
    <row r="317" spans="1:10" x14ac:dyDescent="0.2">
      <c r="A317" s="3"/>
      <c r="B317" s="3"/>
      <c r="C317" s="3"/>
      <c r="D317" s="4"/>
      <c r="E317" s="3"/>
      <c r="F317" s="85"/>
      <c r="G317" s="75"/>
      <c r="H317" s="75"/>
      <c r="I317" s="75"/>
      <c r="J317" s="95"/>
    </row>
    <row r="318" spans="1:10" x14ac:dyDescent="0.2">
      <c r="A318" s="3"/>
      <c r="B318" s="3"/>
      <c r="C318" s="3"/>
      <c r="D318" s="4"/>
      <c r="E318" s="3"/>
      <c r="F318" s="85"/>
      <c r="G318" s="75"/>
      <c r="H318" s="75"/>
      <c r="I318" s="75"/>
      <c r="J318" s="95"/>
    </row>
    <row r="319" spans="1:10" x14ac:dyDescent="0.2">
      <c r="A319" s="3"/>
      <c r="B319" s="3"/>
      <c r="C319" s="3"/>
      <c r="D319" s="4"/>
      <c r="E319" s="3"/>
      <c r="F319" s="85"/>
      <c r="G319" s="75"/>
      <c r="H319" s="75"/>
      <c r="I319" s="75"/>
      <c r="J319" s="95"/>
    </row>
    <row r="320" spans="1:10" x14ac:dyDescent="0.2">
      <c r="A320" s="3"/>
      <c r="B320" s="3"/>
      <c r="C320" s="3"/>
      <c r="D320" s="4"/>
      <c r="E320" s="3"/>
      <c r="F320" s="85"/>
      <c r="G320" s="75"/>
      <c r="H320" s="75"/>
      <c r="I320" s="75"/>
      <c r="J320" s="95"/>
    </row>
    <row r="321" spans="1:10" x14ac:dyDescent="0.2">
      <c r="A321" s="3"/>
      <c r="B321" s="3"/>
      <c r="C321" s="3"/>
      <c r="D321" s="4"/>
      <c r="E321" s="3"/>
      <c r="F321" s="85"/>
      <c r="G321" s="75"/>
      <c r="H321" s="75"/>
      <c r="I321" s="75"/>
      <c r="J321" s="95"/>
    </row>
    <row r="322" spans="1:10" x14ac:dyDescent="0.2">
      <c r="A322" s="3"/>
      <c r="B322" s="3"/>
      <c r="C322" s="3"/>
      <c r="D322" s="4"/>
      <c r="E322" s="3"/>
      <c r="F322" s="85"/>
      <c r="G322" s="75"/>
      <c r="H322" s="75"/>
      <c r="I322" s="75"/>
      <c r="J322" s="95"/>
    </row>
    <row r="323" spans="1:10" x14ac:dyDescent="0.2">
      <c r="A323" s="3"/>
      <c r="B323" s="3"/>
      <c r="C323" s="3"/>
      <c r="D323" s="4"/>
      <c r="E323" s="3"/>
      <c r="F323" s="85"/>
      <c r="G323" s="75"/>
      <c r="H323" s="75"/>
      <c r="I323" s="75"/>
      <c r="J323" s="95"/>
    </row>
    <row r="324" spans="1:10" x14ac:dyDescent="0.2">
      <c r="A324" s="3"/>
      <c r="B324" s="3"/>
      <c r="C324" s="3"/>
      <c r="D324" s="4"/>
      <c r="E324" s="3"/>
      <c r="F324" s="85"/>
      <c r="G324" s="75"/>
      <c r="H324" s="75"/>
      <c r="I324" s="75"/>
      <c r="J324" s="95"/>
    </row>
    <row r="325" spans="1:10" x14ac:dyDescent="0.2">
      <c r="A325" s="3"/>
      <c r="B325" s="3"/>
      <c r="C325" s="3"/>
      <c r="D325" s="4"/>
      <c r="E325" s="3"/>
      <c r="F325" s="85"/>
      <c r="G325" s="75"/>
      <c r="H325" s="75"/>
      <c r="I325" s="75"/>
      <c r="J325" s="95"/>
    </row>
    <row r="326" spans="1:10" x14ac:dyDescent="0.2">
      <c r="A326" s="3"/>
      <c r="B326" s="3"/>
      <c r="C326" s="3"/>
      <c r="D326" s="4"/>
      <c r="E326" s="3"/>
      <c r="F326" s="85"/>
      <c r="G326" s="75"/>
      <c r="H326" s="75"/>
      <c r="I326" s="75"/>
      <c r="J326" s="95"/>
    </row>
    <row r="327" spans="1:10" x14ac:dyDescent="0.2">
      <c r="A327" s="3"/>
      <c r="B327" s="3"/>
      <c r="C327" s="3"/>
      <c r="D327" s="4"/>
      <c r="E327" s="3"/>
      <c r="F327" s="85"/>
      <c r="G327" s="75"/>
      <c r="H327" s="75"/>
      <c r="I327" s="75"/>
      <c r="J327" s="95"/>
    </row>
    <row r="328" spans="1:10" x14ac:dyDescent="0.2">
      <c r="A328" s="3"/>
      <c r="B328" s="3"/>
      <c r="C328" s="3"/>
      <c r="D328" s="4"/>
      <c r="E328" s="3"/>
      <c r="F328" s="85"/>
      <c r="G328" s="75"/>
      <c r="H328" s="75"/>
      <c r="I328" s="75"/>
      <c r="J328" s="95"/>
    </row>
    <row r="329" spans="1:10" x14ac:dyDescent="0.2">
      <c r="A329" s="3"/>
      <c r="B329" s="3"/>
      <c r="C329" s="3"/>
      <c r="D329" s="4"/>
      <c r="E329" s="3"/>
      <c r="F329" s="85"/>
      <c r="G329" s="75"/>
      <c r="H329" s="75"/>
      <c r="I329" s="75"/>
      <c r="J329" s="95"/>
    </row>
    <row r="330" spans="1:10" x14ac:dyDescent="0.2">
      <c r="A330" s="3"/>
      <c r="B330" s="3"/>
      <c r="C330" s="3"/>
      <c r="D330" s="4"/>
      <c r="E330" s="3"/>
      <c r="F330" s="85"/>
      <c r="G330" s="75"/>
      <c r="H330" s="75"/>
      <c r="I330" s="75"/>
      <c r="J330" s="95"/>
    </row>
    <row r="331" spans="1:10" x14ac:dyDescent="0.2">
      <c r="A331" s="3"/>
      <c r="B331" s="3"/>
      <c r="C331" s="3"/>
      <c r="D331" s="4"/>
      <c r="E331" s="3"/>
      <c r="F331" s="85"/>
      <c r="G331" s="75"/>
      <c r="H331" s="75"/>
      <c r="I331" s="75"/>
      <c r="J331" s="95"/>
    </row>
    <row r="332" spans="1:10" x14ac:dyDescent="0.2">
      <c r="A332" s="3"/>
      <c r="B332" s="3"/>
      <c r="C332" s="3"/>
      <c r="D332" s="4"/>
      <c r="E332" s="3"/>
      <c r="F332" s="85"/>
      <c r="G332" s="75"/>
      <c r="H332" s="75"/>
      <c r="I332" s="75"/>
      <c r="J332" s="95"/>
    </row>
    <row r="333" spans="1:10" x14ac:dyDescent="0.2">
      <c r="A333" s="3"/>
      <c r="B333" s="3"/>
      <c r="C333" s="3"/>
      <c r="D333" s="4"/>
      <c r="E333" s="3"/>
      <c r="F333" s="85"/>
      <c r="G333" s="75"/>
      <c r="H333" s="75"/>
      <c r="I333" s="75"/>
      <c r="J333" s="95"/>
    </row>
    <row r="334" spans="1:10" x14ac:dyDescent="0.2">
      <c r="A334" s="3"/>
      <c r="B334" s="3"/>
      <c r="C334" s="3"/>
      <c r="D334" s="4"/>
      <c r="E334" s="3"/>
      <c r="F334" s="85"/>
      <c r="G334" s="75"/>
      <c r="H334" s="75"/>
      <c r="I334" s="75"/>
      <c r="J334" s="95"/>
    </row>
    <row r="335" spans="1:10" x14ac:dyDescent="0.2">
      <c r="A335" s="3"/>
      <c r="B335" s="3"/>
      <c r="C335" s="3"/>
      <c r="D335" s="4"/>
      <c r="E335" s="3"/>
      <c r="F335" s="85"/>
      <c r="G335" s="75"/>
      <c r="H335" s="75"/>
      <c r="I335" s="75"/>
      <c r="J335" s="95"/>
    </row>
    <row r="336" spans="1:10" x14ac:dyDescent="0.2">
      <c r="A336" s="3"/>
      <c r="B336" s="3"/>
      <c r="C336" s="3"/>
      <c r="D336" s="4"/>
      <c r="E336" s="3"/>
      <c r="F336" s="85"/>
      <c r="G336" s="75"/>
      <c r="H336" s="75"/>
      <c r="I336" s="75"/>
      <c r="J336" s="95"/>
    </row>
    <row r="337" spans="1:10" x14ac:dyDescent="0.2">
      <c r="A337" s="3"/>
      <c r="B337" s="3"/>
      <c r="C337" s="3"/>
      <c r="D337" s="4"/>
      <c r="E337" s="3"/>
      <c r="F337" s="85"/>
      <c r="G337" s="75"/>
      <c r="H337" s="75"/>
      <c r="I337" s="75"/>
      <c r="J337" s="95"/>
    </row>
    <row r="338" spans="1:10" x14ac:dyDescent="0.2">
      <c r="A338" s="3"/>
      <c r="B338" s="3"/>
      <c r="C338" s="3"/>
      <c r="D338" s="4"/>
      <c r="E338" s="3"/>
      <c r="F338" s="85"/>
      <c r="G338" s="75"/>
      <c r="H338" s="75"/>
      <c r="I338" s="75"/>
      <c r="J338" s="95"/>
    </row>
    <row r="339" spans="1:10" x14ac:dyDescent="0.2">
      <c r="A339" s="3"/>
      <c r="B339" s="3"/>
      <c r="C339" s="3"/>
      <c r="D339" s="4"/>
      <c r="E339" s="3"/>
      <c r="F339" s="85"/>
      <c r="G339" s="75"/>
      <c r="H339" s="75"/>
      <c r="I339" s="75"/>
      <c r="J339" s="95"/>
    </row>
    <row r="340" spans="1:10" x14ac:dyDescent="0.2">
      <c r="A340" s="3"/>
      <c r="B340" s="3"/>
      <c r="C340" s="3"/>
      <c r="D340" s="4"/>
      <c r="E340" s="3"/>
      <c r="F340" s="85"/>
      <c r="G340" s="75"/>
      <c r="H340" s="75"/>
      <c r="I340" s="75"/>
      <c r="J340" s="95"/>
    </row>
    <row r="341" spans="1:10" x14ac:dyDescent="0.2">
      <c r="A341" s="3"/>
      <c r="B341" s="3"/>
      <c r="C341" s="3"/>
      <c r="D341" s="4"/>
      <c r="E341" s="3"/>
      <c r="F341" s="85"/>
      <c r="G341" s="75"/>
      <c r="H341" s="75"/>
      <c r="I341" s="75"/>
      <c r="J341" s="95"/>
    </row>
    <row r="342" spans="1:10" x14ac:dyDescent="0.2">
      <c r="A342" s="3"/>
      <c r="B342" s="3"/>
      <c r="C342" s="3"/>
      <c r="D342" s="4"/>
      <c r="E342" s="3"/>
      <c r="F342" s="85"/>
      <c r="G342" s="75"/>
      <c r="H342" s="75"/>
      <c r="I342" s="75"/>
      <c r="J342" s="95"/>
    </row>
    <row r="343" spans="1:10" x14ac:dyDescent="0.2">
      <c r="A343" s="3"/>
      <c r="B343" s="3"/>
      <c r="C343" s="3"/>
      <c r="D343" s="4"/>
      <c r="E343" s="3"/>
      <c r="F343" s="85"/>
      <c r="G343" s="75"/>
      <c r="H343" s="75"/>
      <c r="I343" s="75"/>
      <c r="J343" s="95"/>
    </row>
    <row r="344" spans="1:10" x14ac:dyDescent="0.2">
      <c r="A344" s="3"/>
      <c r="B344" s="3"/>
      <c r="C344" s="3"/>
      <c r="D344" s="4"/>
      <c r="E344" s="3"/>
      <c r="F344" s="85"/>
      <c r="G344" s="75"/>
      <c r="H344" s="75"/>
      <c r="I344" s="75"/>
      <c r="J344" s="95"/>
    </row>
    <row r="345" spans="1:10" x14ac:dyDescent="0.2">
      <c r="A345" s="3"/>
      <c r="B345" s="3"/>
      <c r="C345" s="3"/>
      <c r="D345" s="4"/>
      <c r="E345" s="3"/>
      <c r="F345" s="85"/>
      <c r="G345" s="75"/>
      <c r="H345" s="75"/>
      <c r="I345" s="75"/>
      <c r="J345" s="95"/>
    </row>
    <row r="346" spans="1:10" x14ac:dyDescent="0.2">
      <c r="A346" s="3"/>
      <c r="B346" s="3"/>
      <c r="C346" s="3"/>
      <c r="D346" s="4"/>
      <c r="E346" s="3"/>
      <c r="F346" s="85"/>
      <c r="G346" s="75"/>
      <c r="H346" s="75"/>
      <c r="I346" s="75"/>
      <c r="J346" s="95"/>
    </row>
    <row r="347" spans="1:10" x14ac:dyDescent="0.2">
      <c r="A347" s="3"/>
      <c r="B347" s="3"/>
      <c r="C347" s="3"/>
      <c r="D347" s="4"/>
      <c r="E347" s="3"/>
      <c r="F347" s="85"/>
      <c r="G347" s="75"/>
      <c r="H347" s="75"/>
      <c r="I347" s="75"/>
      <c r="J347" s="95"/>
    </row>
  </sheetData>
  <sheetProtection algorithmName="SHA-512" hashValue="hLspOnzwV+Ohpm3LoMDlr/N+jFYNaCnTgFOp0KVYvoEPYoONxISFqnIopmkB/liZkYhq36ny0PS2mPUQl29atQ==" saltValue="ZEz3/7TER2uaVnAYf6KYPw==" spinCount="100000" sheet="1" objects="1" scenarios="1" formatCells="0" formatColumns="0" formatRows="0" insertColumns="0" insertRows="0" deleteColumns="0" deleteRows="0"/>
  <autoFilter ref="A11:J140" xr:uid="{00000000-0009-0000-0000-000000000000}"/>
  <mergeCells count="9">
    <mergeCell ref="F142:I142"/>
    <mergeCell ref="G138:I138"/>
    <mergeCell ref="G139:I139"/>
    <mergeCell ref="A140:F140"/>
    <mergeCell ref="C1:J2"/>
    <mergeCell ref="C3:J3"/>
    <mergeCell ref="C4:J4"/>
    <mergeCell ref="F8:G8"/>
    <mergeCell ref="F9:G9"/>
  </mergeCells>
  <phoneticPr fontId="21" type="noConversion"/>
  <pageMargins left="0.51181102362204722" right="0.51181102362204722" top="0.39370078740157483" bottom="0" header="0.31496062992125984" footer="0.31496062992125984"/>
  <pageSetup paperSize="9" scale="64" fitToHeight="0" orientation="landscape" r:id="rId1"/>
  <rowBreaks count="1" manualBreakCount="1">
    <brk id="75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9"/>
  <sheetViews>
    <sheetView view="pageBreakPreview" topLeftCell="A28" zoomScale="115" zoomScaleNormal="100" zoomScaleSheetLayoutView="115" workbookViewId="0">
      <selection activeCell="B50" sqref="B50"/>
    </sheetView>
  </sheetViews>
  <sheetFormatPr defaultColWidth="14.42578125" defaultRowHeight="15" customHeight="1" x14ac:dyDescent="0.2"/>
  <cols>
    <col min="1" max="1" width="14" style="38" customWidth="1"/>
    <col min="2" max="2" width="79.28515625" style="38" customWidth="1"/>
    <col min="3" max="4" width="29.5703125" style="38" customWidth="1"/>
    <col min="5" max="5" width="18" style="38" bestFit="1" customWidth="1"/>
    <col min="6" max="6" width="18.5703125" style="38" customWidth="1"/>
    <col min="7" max="26" width="9.140625" style="38" customWidth="1"/>
    <col min="27" max="16384" width="14.42578125" style="38"/>
  </cols>
  <sheetData>
    <row r="1" spans="1:26" ht="7.5" customHeight="1" thickBot="1" x14ac:dyDescent="0.25">
      <c r="A1" s="145"/>
      <c r="B1" s="36"/>
      <c r="C1" s="36"/>
      <c r="D1" s="36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</row>
    <row r="2" spans="1:26" ht="18" customHeight="1" x14ac:dyDescent="0.2">
      <c r="A2" s="6"/>
      <c r="B2" s="186"/>
      <c r="C2" s="186"/>
      <c r="D2" s="187"/>
      <c r="E2" s="39"/>
      <c r="F2" s="39"/>
      <c r="G2" s="39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</row>
    <row r="3" spans="1:26" ht="3" customHeight="1" x14ac:dyDescent="0.4">
      <c r="A3" s="7"/>
      <c r="B3" s="30"/>
      <c r="C3" s="30"/>
      <c r="D3" s="62"/>
      <c r="E3" s="30"/>
      <c r="F3" s="30"/>
      <c r="G3" s="30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</row>
    <row r="4" spans="1:26" ht="18" customHeight="1" x14ac:dyDescent="0.2">
      <c r="A4" s="8"/>
      <c r="B4" s="188"/>
      <c r="C4" s="188"/>
      <c r="D4" s="189"/>
      <c r="E4" s="31"/>
      <c r="F4" s="31"/>
      <c r="G4" s="31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</row>
    <row r="5" spans="1:26" ht="18" customHeight="1" x14ac:dyDescent="0.2">
      <c r="A5" s="8"/>
      <c r="B5" s="192"/>
      <c r="C5" s="192"/>
      <c r="D5" s="193"/>
      <c r="E5" s="32"/>
      <c r="F5" s="32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</row>
    <row r="6" spans="1:26" ht="18" customHeight="1" thickBot="1" x14ac:dyDescent="0.25">
      <c r="A6" s="8"/>
      <c r="B6" s="320"/>
      <c r="C6" s="166"/>
      <c r="D6" s="167"/>
      <c r="E6" s="9"/>
      <c r="F6" s="40"/>
      <c r="G6" s="9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</row>
    <row r="7" spans="1:26" ht="18" customHeight="1" x14ac:dyDescent="0.2">
      <c r="A7" s="168" t="s">
        <v>0</v>
      </c>
      <c r="B7" s="108" t="str">
        <f>Orçamento!B6</f>
        <v>EXECUÇÃO DE PAVIMENTAÇÃO, RECAPEAMENTO ASFÁLTICO E DRENAGEM NA ESTRADA DO ITAQUI</v>
      </c>
      <c r="C7" s="108"/>
      <c r="D7" s="169"/>
      <c r="E7" s="9"/>
      <c r="F7" s="1"/>
      <c r="G7" s="1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</row>
    <row r="8" spans="1:26" ht="18" customHeight="1" x14ac:dyDescent="0.2">
      <c r="A8" s="21"/>
      <c r="B8" s="20"/>
      <c r="C8" s="22"/>
      <c r="D8" s="146"/>
      <c r="E8" s="9"/>
      <c r="F8" s="1"/>
      <c r="G8" s="1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</row>
    <row r="9" spans="1:26" ht="18" customHeight="1" x14ac:dyDescent="0.2">
      <c r="A9" s="21" t="str">
        <f>Orçamento!A7</f>
        <v>Tipo de Intervenção: Pavimentação Asfáltica</v>
      </c>
      <c r="B9" s="106"/>
      <c r="C9" s="329"/>
      <c r="D9" s="147"/>
      <c r="E9" s="9"/>
      <c r="F9" s="185"/>
      <c r="G9" s="185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</row>
    <row r="10" spans="1:26" ht="18" customHeight="1" x14ac:dyDescent="0.2">
      <c r="A10" s="23"/>
      <c r="B10" s="24"/>
      <c r="C10" s="34" t="s">
        <v>3</v>
      </c>
      <c r="D10" s="35">
        <f>Orçamento!I8</f>
        <v>0</v>
      </c>
      <c r="E10" s="9"/>
      <c r="F10" s="10"/>
      <c r="G10" s="11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</row>
    <row r="11" spans="1:26" ht="18" customHeight="1" x14ac:dyDescent="0.2">
      <c r="A11" s="23" t="s">
        <v>2</v>
      </c>
      <c r="B11" s="25" t="str">
        <f>Orçamento!B8</f>
        <v>Estrada do Itaqui - Jardim Nova Itapevi</v>
      </c>
      <c r="C11" s="329"/>
      <c r="D11" s="330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</row>
    <row r="12" spans="1:26" ht="18" customHeight="1" thickBot="1" x14ac:dyDescent="0.25">
      <c r="A12" s="44"/>
      <c r="B12" s="45"/>
      <c r="C12" s="46"/>
      <c r="D12" s="148"/>
      <c r="E12" s="9"/>
      <c r="F12" s="11"/>
      <c r="G12" s="11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</row>
    <row r="13" spans="1:26" ht="18" customHeight="1" thickBot="1" x14ac:dyDescent="0.25">
      <c r="A13" s="26"/>
      <c r="B13" s="331"/>
      <c r="C13" s="331"/>
      <c r="D13" s="332"/>
      <c r="E13" s="144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</row>
    <row r="14" spans="1:26" ht="39.75" customHeight="1" x14ac:dyDescent="0.2">
      <c r="A14" s="149" t="s">
        <v>14</v>
      </c>
      <c r="B14" s="47" t="s">
        <v>15</v>
      </c>
      <c r="C14" s="47" t="s">
        <v>30</v>
      </c>
      <c r="D14" s="150" t="s">
        <v>11</v>
      </c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</row>
    <row r="15" spans="1:26" ht="19.5" customHeight="1" x14ac:dyDescent="0.2">
      <c r="A15" s="151">
        <v>1</v>
      </c>
      <c r="B15" s="110" t="str">
        <f>VLOOKUP(A15,Orçamento!$A$11:$J$139,4,0)</f>
        <v>SERVIÇOS PRELIMINARES</v>
      </c>
      <c r="C15" s="111">
        <f>SUM(C16:C19)</f>
        <v>0</v>
      </c>
      <c r="D15" s="152" t="e">
        <f t="shared" ref="D15:D40" si="0">C15/$C$41</f>
        <v>#DIV/0!</v>
      </c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</row>
    <row r="16" spans="1:26" ht="19.5" customHeight="1" x14ac:dyDescent="0.2">
      <c r="A16" s="153" t="s">
        <v>153</v>
      </c>
      <c r="B16" s="109" t="str">
        <f>VLOOKUP(A16,Orçamento!$A$11:$J$139,4,0)</f>
        <v>ADMINISTRAÇÃO LOCAL</v>
      </c>
      <c r="C16" s="112">
        <f>VLOOKUP(A16,Orçamento!$A$11:$J$139,5,0)</f>
        <v>0</v>
      </c>
      <c r="D16" s="154" t="e">
        <f t="shared" si="0"/>
        <v>#DIV/0!</v>
      </c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</row>
    <row r="17" spans="1:25" ht="19.5" customHeight="1" x14ac:dyDescent="0.2">
      <c r="A17" s="153" t="s">
        <v>154</v>
      </c>
      <c r="B17" s="109" t="str">
        <f>VLOOKUP(A17,Orçamento!$A$11:$J$139,4,0)</f>
        <v>INSTALAÇÕES PROVISÓRIAS</v>
      </c>
      <c r="C17" s="112">
        <f>VLOOKUP(A17,Orçamento!$A$11:$J$139,5,0)</f>
        <v>0</v>
      </c>
      <c r="D17" s="154" t="e">
        <f t="shared" si="0"/>
        <v>#DIV/0!</v>
      </c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</row>
    <row r="18" spans="1:25" ht="19.5" customHeight="1" x14ac:dyDescent="0.2">
      <c r="A18" s="153" t="s">
        <v>158</v>
      </c>
      <c r="B18" s="109" t="str">
        <f>VLOOKUP(A18,Orçamento!$A$11:$J$139,4,0)</f>
        <v>PROJETO EXECUTIVO</v>
      </c>
      <c r="C18" s="112">
        <f>VLOOKUP(A18,Orçamento!$A$11:$J$139,5,0)</f>
        <v>0</v>
      </c>
      <c r="D18" s="154" t="e">
        <f t="shared" si="0"/>
        <v>#DIV/0!</v>
      </c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</row>
    <row r="19" spans="1:25" ht="19.5" customHeight="1" x14ac:dyDescent="0.2">
      <c r="A19" s="153" t="s">
        <v>222</v>
      </c>
      <c r="B19" s="109" t="str">
        <f>VLOOKUP(A19,Orçamento!$A$11:$J$139,4,0)</f>
        <v>CONTROLE TÉCNOLÓGICO</v>
      </c>
      <c r="C19" s="112">
        <f>VLOOKUP(A19,Orçamento!$A$11:$J$139,5,0)</f>
        <v>0</v>
      </c>
      <c r="D19" s="154" t="e">
        <f t="shared" si="0"/>
        <v>#DIV/0!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</row>
    <row r="20" spans="1:25" ht="19.5" customHeight="1" x14ac:dyDescent="0.2">
      <c r="A20" s="151">
        <v>2</v>
      </c>
      <c r="B20" s="110" t="str">
        <f>VLOOKUP(A20,Orçamento!$A$11:$J$139,4,0)</f>
        <v>PAVIMENTAÇÃO</v>
      </c>
      <c r="C20" s="111">
        <f>SUM(C21:C29)</f>
        <v>0</v>
      </c>
      <c r="D20" s="152" t="e">
        <f t="shared" si="0"/>
        <v>#DIV/0!</v>
      </c>
      <c r="E20" s="139">
        <f>C20-C22-C24-C28-C29</f>
        <v>0</v>
      </c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</row>
    <row r="21" spans="1:25" ht="19.5" customHeight="1" x14ac:dyDescent="0.2">
      <c r="A21" s="153" t="s">
        <v>159</v>
      </c>
      <c r="B21" s="109" t="str">
        <f>VLOOKUP(A21,Orçamento!$A$11:$J$139,4,0)</f>
        <v>LIMPEZA DE VEGETAÇÃO E MOVIMENTAÇÃO DE TERRA</v>
      </c>
      <c r="C21" s="112">
        <f>VLOOKUP(A21,Orçamento!$A$11:$J$139,5,0)</f>
        <v>0</v>
      </c>
      <c r="D21" s="154" t="e">
        <f t="shared" si="0"/>
        <v>#DIV/0!</v>
      </c>
      <c r="E21" s="139">
        <f>C22+C35+C36</f>
        <v>0</v>
      </c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</row>
    <row r="22" spans="1:25" ht="19.5" customHeight="1" x14ac:dyDescent="0.2">
      <c r="A22" s="153" t="s">
        <v>177</v>
      </c>
      <c r="B22" s="109" t="str">
        <f>VLOOKUP(A22,Orçamento!$A$11:$J$139,4,0)</f>
        <v>GUIAS, SARJETAS E SARJETÕES</v>
      </c>
      <c r="C22" s="112">
        <f>VLOOKUP(A22,Orçamento!$A$11:$J$139,5,0)</f>
        <v>0</v>
      </c>
      <c r="D22" s="154" t="e">
        <f t="shared" si="0"/>
        <v>#DIV/0!</v>
      </c>
      <c r="E22" s="139">
        <f>C30-C35-C36-C37-C39-C40</f>
        <v>0</v>
      </c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</row>
    <row r="23" spans="1:25" ht="19.5" customHeight="1" x14ac:dyDescent="0.2">
      <c r="A23" s="153" t="s">
        <v>183</v>
      </c>
      <c r="B23" s="109" t="str">
        <f>VLOOKUP(A23,Orçamento!$A$11:$J$139,4,0)</f>
        <v>ESTRUTURA DO PAVIMENTO FLEXÍVEL</v>
      </c>
      <c r="C23" s="112">
        <f>VLOOKUP(A23,Orçamento!$A$11:$J$139,5,0)</f>
        <v>0</v>
      </c>
      <c r="D23" s="154" t="e">
        <f t="shared" si="0"/>
        <v>#DIV/0!</v>
      </c>
      <c r="E23" s="139">
        <f>C24+C37</f>
        <v>0</v>
      </c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</row>
    <row r="24" spans="1:25" ht="19.5" customHeight="1" x14ac:dyDescent="0.2">
      <c r="A24" s="153" t="s">
        <v>193</v>
      </c>
      <c r="B24" s="109" t="str">
        <f>VLOOKUP(A24,Orçamento!$A$11:$J$139,4,0)</f>
        <v>PASSEIO</v>
      </c>
      <c r="C24" s="112">
        <f>VLOOKUP(A24,Orçamento!$A$11:$J$139,5,0)</f>
        <v>0</v>
      </c>
      <c r="D24" s="154" t="e">
        <f t="shared" si="0"/>
        <v>#DIV/0!</v>
      </c>
      <c r="E24" s="139">
        <f>C28+C29+C39+C40</f>
        <v>0</v>
      </c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</row>
    <row r="25" spans="1:25" ht="19.5" customHeight="1" x14ac:dyDescent="0.2">
      <c r="A25" s="153" t="s">
        <v>197</v>
      </c>
      <c r="B25" s="109" t="str">
        <f>VLOOKUP(A25,Orçamento!$A$11:$J$139,4,0)</f>
        <v>MOVIMENTO DE TERRA</v>
      </c>
      <c r="C25" s="112">
        <f>VLOOKUP(A25,Orçamento!$A$11:$J$139,5,0)</f>
        <v>0</v>
      </c>
      <c r="D25" s="154" t="e">
        <f t="shared" si="0"/>
        <v>#DIV/0!</v>
      </c>
      <c r="E25" s="139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</row>
    <row r="26" spans="1:25" ht="19.5" customHeight="1" x14ac:dyDescent="0.2">
      <c r="A26" s="153" t="s">
        <v>209</v>
      </c>
      <c r="B26" s="109" t="str">
        <f>VLOOKUP(A26,Orçamento!$A$11:$J$139,4,0)</f>
        <v>TUBULAÇÃO</v>
      </c>
      <c r="C26" s="112">
        <f>VLOOKUP(A26,Orçamento!$A$11:$J$139,5,0)</f>
        <v>0</v>
      </c>
      <c r="D26" s="154" t="e">
        <f t="shared" si="0"/>
        <v>#DIV/0!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</row>
    <row r="27" spans="1:25" ht="19.5" customHeight="1" x14ac:dyDescent="0.2">
      <c r="A27" s="153" t="s">
        <v>210</v>
      </c>
      <c r="B27" s="109" t="str">
        <f>VLOOKUP(A27,Orçamento!$A$11:$J$139,4,0)</f>
        <v>BOCA DE LOBO E POÇO DE VISITA</v>
      </c>
      <c r="C27" s="112">
        <f>VLOOKUP(A27,Orçamento!$A$11:$J$139,5,0)</f>
        <v>0</v>
      </c>
      <c r="D27" s="154" t="e">
        <f t="shared" si="0"/>
        <v>#DIV/0!</v>
      </c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</row>
    <row r="28" spans="1:25" ht="19.5" customHeight="1" x14ac:dyDescent="0.2">
      <c r="A28" s="153" t="s">
        <v>211</v>
      </c>
      <c r="B28" s="109" t="str">
        <f>VLOOKUP(A28,Orçamento!$A$11:$J$139,4,0)</f>
        <v>SINALIZAÇÃO HORIZONTAL</v>
      </c>
      <c r="C28" s="112">
        <f>VLOOKUP(A28,Orçamento!$A$11:$J$139,5,0)</f>
        <v>0</v>
      </c>
      <c r="D28" s="154" t="e">
        <f t="shared" si="0"/>
        <v>#DIV/0!</v>
      </c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</row>
    <row r="29" spans="1:25" ht="19.5" customHeight="1" x14ac:dyDescent="0.2">
      <c r="A29" s="153" t="s">
        <v>212</v>
      </c>
      <c r="B29" s="109" t="str">
        <f>VLOOKUP(A29,Orçamento!$A$11:$J$139,4,0)</f>
        <v>SINALIZAÇÃO VERTICAL</v>
      </c>
      <c r="C29" s="112">
        <f>VLOOKUP(A29,Orçamento!$A$11:$J$139,5,0)</f>
        <v>0</v>
      </c>
      <c r="D29" s="154" t="e">
        <f t="shared" si="0"/>
        <v>#DIV/0!</v>
      </c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</row>
    <row r="30" spans="1:25" ht="19.5" customHeight="1" x14ac:dyDescent="0.2">
      <c r="A30" s="151">
        <v>3</v>
      </c>
      <c r="B30" s="110" t="str">
        <f>VLOOKUP(A30,Orçamento!$A$11:$J$139,4,0)</f>
        <v>RECAPEAMENTO</v>
      </c>
      <c r="C30" s="111">
        <f>SUM(C31:C40)</f>
        <v>0</v>
      </c>
      <c r="D30" s="152" t="e">
        <f>C30/$C$41</f>
        <v>#DIV/0!</v>
      </c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</row>
    <row r="31" spans="1:25" ht="19.5" customHeight="1" x14ac:dyDescent="0.2">
      <c r="A31" s="153" t="s">
        <v>161</v>
      </c>
      <c r="B31" s="109" t="str">
        <f>VLOOKUP(A31,Orçamento!$A$11:$J$139,4,0)</f>
        <v>FRESAGEM</v>
      </c>
      <c r="C31" s="112">
        <f>VLOOKUP(A31,Orçamento!$A$11:$J$139,5,0)</f>
        <v>0</v>
      </c>
      <c r="D31" s="154" t="e">
        <f t="shared" si="0"/>
        <v>#DIV/0!</v>
      </c>
      <c r="E31" s="139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</row>
    <row r="32" spans="1:25" ht="19.5" customHeight="1" x14ac:dyDescent="0.2">
      <c r="A32" s="153" t="s">
        <v>217</v>
      </c>
      <c r="B32" s="109" t="str">
        <f>VLOOKUP(A32,Orçamento!$A$11:$J$139,4,0)</f>
        <v>DEMOLIÇÃO DE PAVIMENTO</v>
      </c>
      <c r="C32" s="112">
        <f>VLOOKUP(A32,Orçamento!$A$11:$J$139,5,0)</f>
        <v>0</v>
      </c>
      <c r="D32" s="154" t="e">
        <f t="shared" si="0"/>
        <v>#DIV/0!</v>
      </c>
      <c r="E32" s="139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</row>
    <row r="33" spans="1:26" ht="19.5" customHeight="1" x14ac:dyDescent="0.2">
      <c r="A33" s="153" t="s">
        <v>218</v>
      </c>
      <c r="B33" s="109" t="str">
        <f>VLOOKUP(A33,Orçamento!$A$11:$J$139,4,0)</f>
        <v>ESTRUTURA DO PAVIMENTO FLEXÍVEL</v>
      </c>
      <c r="C33" s="112">
        <f>VLOOKUP(A33,Orçamento!$A$11:$J$139,5,0)</f>
        <v>0</v>
      </c>
      <c r="D33" s="154" t="e">
        <f t="shared" si="0"/>
        <v>#DIV/0!</v>
      </c>
      <c r="E33" s="139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</row>
    <row r="34" spans="1:26" ht="19.5" customHeight="1" x14ac:dyDescent="0.2">
      <c r="A34" s="153" t="s">
        <v>219</v>
      </c>
      <c r="B34" s="109" t="str">
        <f>VLOOKUP(A34,Orçamento!$A$11:$J$139,4,0)</f>
        <v>RECAPEAMENTO</v>
      </c>
      <c r="C34" s="112">
        <f>VLOOKUP(A34,Orçamento!$A$11:$J$139,5,0)</f>
        <v>0</v>
      </c>
      <c r="D34" s="154" t="e">
        <f t="shared" si="0"/>
        <v>#DIV/0!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</row>
    <row r="35" spans="1:26" ht="19.5" customHeight="1" x14ac:dyDescent="0.2">
      <c r="A35" s="153" t="s">
        <v>220</v>
      </c>
      <c r="B35" s="109" t="str">
        <f>VLOOKUP(A35,Orçamento!$A$11:$J$139,4,0)</f>
        <v>DEMOLIÇÃO DE GUIAS E SARJETAS</v>
      </c>
      <c r="C35" s="112">
        <f>VLOOKUP(A35,Orçamento!$A$11:$J$139,5,0)</f>
        <v>0</v>
      </c>
      <c r="D35" s="154" t="e">
        <f t="shared" si="0"/>
        <v>#DIV/0!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</row>
    <row r="36" spans="1:26" ht="19.5" customHeight="1" x14ac:dyDescent="0.2">
      <c r="A36" s="153" t="s">
        <v>221</v>
      </c>
      <c r="B36" s="109" t="str">
        <f>VLOOKUP(A36,Orçamento!$A$11:$J$139,4,0)</f>
        <v>GUIAS E SARJETAS</v>
      </c>
      <c r="C36" s="112">
        <f>VLOOKUP(A36,Orçamento!$A$11:$J$139,5,0)</f>
        <v>0</v>
      </c>
      <c r="D36" s="154" t="e">
        <f t="shared" si="0"/>
        <v>#DIV/0!</v>
      </c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</row>
    <row r="37" spans="1:26" ht="19.5" customHeight="1" x14ac:dyDescent="0.2">
      <c r="A37" s="153" t="s">
        <v>273</v>
      </c>
      <c r="B37" s="109" t="str">
        <f>VLOOKUP(A37,Orçamento!$A$11:$J$139,4,0)</f>
        <v>PASSEIO</v>
      </c>
      <c r="C37" s="112">
        <f>VLOOKUP(A37,Orçamento!$A$11:$J$139,5,0)</f>
        <v>0</v>
      </c>
      <c r="D37" s="154" t="e">
        <f t="shared" si="0"/>
        <v>#DIV/0!</v>
      </c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</row>
    <row r="38" spans="1:26" ht="19.5" customHeight="1" x14ac:dyDescent="0.2">
      <c r="A38" s="153" t="s">
        <v>294</v>
      </c>
      <c r="B38" s="109" t="str">
        <f>VLOOKUP(A38,Orçamento!$A$11:$J$139,4,0)</f>
        <v>DRENAGEM</v>
      </c>
      <c r="C38" s="112">
        <f>VLOOKUP(A38,Orçamento!$A$11:$J$139,5,0)</f>
        <v>0</v>
      </c>
      <c r="D38" s="154" t="e">
        <f t="shared" si="0"/>
        <v>#DIV/0!</v>
      </c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</row>
    <row r="39" spans="1:26" ht="19.5" customHeight="1" x14ac:dyDescent="0.2">
      <c r="A39" s="153" t="s">
        <v>295</v>
      </c>
      <c r="B39" s="109" t="str">
        <f>VLOOKUP(A39,Orçamento!$A$11:$J$139,4,0)</f>
        <v>SINALIZAÇÃO HORIZONTAL</v>
      </c>
      <c r="C39" s="112">
        <f>VLOOKUP(A39,Orçamento!$A$11:$J$139,5,0)</f>
        <v>0</v>
      </c>
      <c r="D39" s="154" t="e">
        <f t="shared" si="0"/>
        <v>#DIV/0!</v>
      </c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</row>
    <row r="40" spans="1:26" ht="19.5" customHeight="1" x14ac:dyDescent="0.2">
      <c r="A40" s="153" t="s">
        <v>349</v>
      </c>
      <c r="B40" s="109" t="str">
        <f>VLOOKUP(A40,Orçamento!$A$11:$J$139,4,0)</f>
        <v>SINALIZAÇÃO VERTICAL</v>
      </c>
      <c r="C40" s="112">
        <f>VLOOKUP(A40,Orçamento!$A$11:$J$139,5,0)</f>
        <v>0</v>
      </c>
      <c r="D40" s="154" t="e">
        <f t="shared" si="0"/>
        <v>#DIV/0!</v>
      </c>
      <c r="E40" s="170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</row>
    <row r="41" spans="1:26" ht="14.25" customHeight="1" thickBot="1" x14ac:dyDescent="0.25">
      <c r="A41" s="190" t="s">
        <v>16</v>
      </c>
      <c r="B41" s="191"/>
      <c r="C41" s="155">
        <f>SUM(C30+C20+C15)</f>
        <v>0</v>
      </c>
      <c r="D41" s="156" t="e">
        <f>SUM(D30+D20+D15)</f>
        <v>#DIV/0!</v>
      </c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</row>
    <row r="42" spans="1:26" ht="14.25" customHeight="1" x14ac:dyDescent="0.2">
      <c r="A42" s="321"/>
      <c r="B42" s="321"/>
      <c r="C42" s="321"/>
      <c r="D42" s="321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</row>
    <row r="43" spans="1:26" ht="14.25" customHeight="1" x14ac:dyDescent="0.2">
      <c r="A43" s="43"/>
      <c r="B43" s="37"/>
      <c r="C43" s="274"/>
      <c r="D43" s="274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</row>
    <row r="44" spans="1:26" ht="14.25" customHeight="1" x14ac:dyDescent="0.2">
      <c r="A44" s="43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</row>
    <row r="45" spans="1:26" ht="14.25" customHeight="1" x14ac:dyDescent="0.2">
      <c r="A45" s="322"/>
      <c r="B45" s="323"/>
      <c r="C45" s="324"/>
      <c r="D45" s="324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</row>
    <row r="46" spans="1:26" ht="14.25" customHeight="1" x14ac:dyDescent="0.2">
      <c r="A46" s="325"/>
      <c r="B46" s="326"/>
      <c r="C46" s="280"/>
      <c r="D46" s="279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</row>
    <row r="47" spans="1:26" ht="14.25" customHeight="1" x14ac:dyDescent="0.2">
      <c r="A47" s="327"/>
      <c r="B47" s="323"/>
      <c r="C47" s="284"/>
      <c r="D47" s="328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</row>
    <row r="48" spans="1:26" ht="14.25" customHeight="1" x14ac:dyDescent="0.2">
      <c r="A48" s="43"/>
      <c r="C48" s="284"/>
      <c r="D48" s="328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</row>
    <row r="49" spans="1:26" ht="14.25" customHeight="1" x14ac:dyDescent="0.2">
      <c r="A49" s="43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</row>
    <row r="50" spans="1:26" ht="14.25" customHeight="1" x14ac:dyDescent="0.2">
      <c r="A50" s="43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</row>
    <row r="51" spans="1:26" ht="14.25" customHeight="1" x14ac:dyDescent="0.2">
      <c r="A51" s="43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</row>
    <row r="52" spans="1:26" ht="14.25" customHeight="1" x14ac:dyDescent="0.2">
      <c r="A52" s="43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</row>
    <row r="53" spans="1:26" ht="14.25" customHeight="1" x14ac:dyDescent="0.2">
      <c r="A53" s="43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</row>
    <row r="54" spans="1:26" ht="14.25" customHeight="1" x14ac:dyDescent="0.2">
      <c r="A54" s="43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</row>
    <row r="55" spans="1:26" ht="14.25" customHeight="1" x14ac:dyDescent="0.2">
      <c r="A55" s="43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</row>
    <row r="56" spans="1:26" ht="14.25" customHeight="1" x14ac:dyDescent="0.2">
      <c r="A56" s="43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</row>
    <row r="57" spans="1:26" ht="14.25" customHeight="1" x14ac:dyDescent="0.2">
      <c r="A57" s="43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</row>
    <row r="58" spans="1:26" ht="14.25" customHeight="1" x14ac:dyDescent="0.2">
      <c r="A58" s="43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</row>
    <row r="59" spans="1:26" ht="14.25" customHeight="1" x14ac:dyDescent="0.2">
      <c r="A59" s="43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</row>
    <row r="60" spans="1:26" ht="14.25" customHeight="1" x14ac:dyDescent="0.2">
      <c r="A60" s="43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</row>
    <row r="61" spans="1:26" ht="14.25" customHeight="1" x14ac:dyDescent="0.2">
      <c r="A61" s="43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</row>
    <row r="62" spans="1:26" ht="14.25" customHeight="1" x14ac:dyDescent="0.2">
      <c r="A62" s="43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</row>
    <row r="63" spans="1:26" ht="14.25" customHeight="1" x14ac:dyDescent="0.2">
      <c r="A63" s="43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</row>
    <row r="64" spans="1:26" ht="14.25" customHeight="1" x14ac:dyDescent="0.2">
      <c r="A64" s="43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</row>
    <row r="65" spans="1:26" ht="14.25" customHeight="1" x14ac:dyDescent="0.2">
      <c r="A65" s="43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</row>
    <row r="66" spans="1:26" ht="14.25" customHeight="1" x14ac:dyDescent="0.2">
      <c r="A66" s="43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</row>
    <row r="67" spans="1:26" ht="14.25" customHeight="1" x14ac:dyDescent="0.2">
      <c r="A67" s="43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</row>
    <row r="68" spans="1:26" ht="14.25" customHeight="1" x14ac:dyDescent="0.2">
      <c r="A68" s="43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</row>
    <row r="69" spans="1:26" ht="14.25" customHeight="1" x14ac:dyDescent="0.2">
      <c r="A69" s="43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</row>
    <row r="70" spans="1:26" ht="14.25" customHeight="1" x14ac:dyDescent="0.2">
      <c r="A70" s="43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</row>
    <row r="71" spans="1:26" ht="14.25" customHeight="1" x14ac:dyDescent="0.2">
      <c r="A71" s="43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</row>
    <row r="72" spans="1:26" ht="14.25" customHeight="1" x14ac:dyDescent="0.2">
      <c r="A72" s="43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</row>
    <row r="73" spans="1:26" ht="14.25" customHeight="1" x14ac:dyDescent="0.2">
      <c r="A73" s="43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</row>
    <row r="74" spans="1:26" ht="14.25" customHeight="1" x14ac:dyDescent="0.2">
      <c r="A74" s="43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</row>
    <row r="75" spans="1:26" ht="14.25" customHeight="1" x14ac:dyDescent="0.2">
      <c r="A75" s="43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</row>
    <row r="76" spans="1:26" ht="14.25" customHeight="1" x14ac:dyDescent="0.2">
      <c r="A76" s="43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</row>
    <row r="77" spans="1:26" ht="14.25" customHeight="1" x14ac:dyDescent="0.2">
      <c r="A77" s="43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</row>
    <row r="78" spans="1:26" ht="14.25" customHeight="1" x14ac:dyDescent="0.2">
      <c r="A78" s="43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</row>
    <row r="79" spans="1:26" ht="14.25" customHeight="1" x14ac:dyDescent="0.2">
      <c r="A79" s="43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</row>
    <row r="80" spans="1:26" ht="14.25" customHeight="1" x14ac:dyDescent="0.2">
      <c r="A80" s="43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</row>
    <row r="81" spans="1:26" ht="14.25" customHeight="1" x14ac:dyDescent="0.2">
      <c r="A81" s="43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</row>
    <row r="82" spans="1:26" ht="14.25" customHeight="1" x14ac:dyDescent="0.2">
      <c r="A82" s="43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</row>
    <row r="83" spans="1:26" ht="14.25" customHeight="1" x14ac:dyDescent="0.2">
      <c r="A83" s="43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</row>
    <row r="84" spans="1:26" ht="14.25" customHeight="1" x14ac:dyDescent="0.2">
      <c r="A84" s="43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</row>
    <row r="85" spans="1:26" ht="14.25" customHeight="1" x14ac:dyDescent="0.2">
      <c r="A85" s="43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</row>
    <row r="86" spans="1:26" ht="14.25" customHeight="1" x14ac:dyDescent="0.2">
      <c r="A86" s="43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</row>
    <row r="87" spans="1:26" ht="14.25" customHeight="1" x14ac:dyDescent="0.2">
      <c r="A87" s="43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</row>
    <row r="88" spans="1:26" ht="14.25" customHeight="1" x14ac:dyDescent="0.2">
      <c r="A88" s="43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</row>
    <row r="89" spans="1:26" ht="14.25" customHeight="1" x14ac:dyDescent="0.2">
      <c r="A89" s="43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</row>
    <row r="90" spans="1:26" ht="14.25" customHeight="1" x14ac:dyDescent="0.2">
      <c r="A90" s="43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</row>
    <row r="91" spans="1:26" ht="14.25" customHeight="1" x14ac:dyDescent="0.2">
      <c r="A91" s="43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</row>
    <row r="92" spans="1:26" ht="14.25" customHeight="1" x14ac:dyDescent="0.2">
      <c r="A92" s="43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</row>
    <row r="93" spans="1:26" ht="14.25" customHeight="1" x14ac:dyDescent="0.2">
      <c r="A93" s="43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</row>
    <row r="94" spans="1:26" ht="14.25" customHeight="1" x14ac:dyDescent="0.2">
      <c r="A94" s="43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</row>
    <row r="95" spans="1:26" ht="14.25" customHeight="1" x14ac:dyDescent="0.2">
      <c r="A95" s="43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</row>
    <row r="96" spans="1:26" ht="14.25" customHeight="1" x14ac:dyDescent="0.2">
      <c r="A96" s="43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</row>
    <row r="97" spans="1:26" ht="14.25" customHeight="1" x14ac:dyDescent="0.2">
      <c r="A97" s="43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</row>
    <row r="98" spans="1:26" ht="14.25" customHeight="1" x14ac:dyDescent="0.2">
      <c r="A98" s="43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</row>
    <row r="99" spans="1:26" ht="14.25" customHeight="1" x14ac:dyDescent="0.2">
      <c r="A99" s="43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</row>
    <row r="100" spans="1:26" ht="14.25" customHeight="1" x14ac:dyDescent="0.2">
      <c r="A100" s="43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</row>
    <row r="101" spans="1:26" ht="14.25" customHeight="1" x14ac:dyDescent="0.2">
      <c r="A101" s="43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</row>
    <row r="102" spans="1:26" ht="14.25" customHeight="1" x14ac:dyDescent="0.2">
      <c r="A102" s="43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</row>
    <row r="103" spans="1:26" ht="14.25" customHeight="1" x14ac:dyDescent="0.2">
      <c r="A103" s="43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</row>
    <row r="104" spans="1:26" ht="14.25" customHeight="1" x14ac:dyDescent="0.2">
      <c r="A104" s="43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</row>
    <row r="105" spans="1:26" ht="14.25" customHeight="1" x14ac:dyDescent="0.2">
      <c r="A105" s="43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</row>
    <row r="106" spans="1:26" ht="14.25" customHeight="1" x14ac:dyDescent="0.2">
      <c r="A106" s="43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</row>
    <row r="107" spans="1:26" ht="14.25" customHeight="1" x14ac:dyDescent="0.2">
      <c r="A107" s="43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</row>
    <row r="108" spans="1:26" ht="14.25" customHeight="1" x14ac:dyDescent="0.2">
      <c r="A108" s="43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</row>
    <row r="109" spans="1:26" ht="14.25" customHeight="1" x14ac:dyDescent="0.2">
      <c r="A109" s="43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</row>
    <row r="110" spans="1:26" ht="14.25" customHeight="1" x14ac:dyDescent="0.2">
      <c r="A110" s="43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</row>
    <row r="111" spans="1:26" ht="14.25" customHeight="1" x14ac:dyDescent="0.2">
      <c r="A111" s="43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</row>
    <row r="112" spans="1:26" ht="14.25" customHeight="1" x14ac:dyDescent="0.2">
      <c r="A112" s="43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</row>
    <row r="113" spans="1:26" ht="14.25" customHeight="1" x14ac:dyDescent="0.2">
      <c r="A113" s="43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</row>
    <row r="114" spans="1:26" ht="14.25" customHeight="1" x14ac:dyDescent="0.2">
      <c r="A114" s="43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</row>
    <row r="115" spans="1:26" ht="14.25" customHeight="1" x14ac:dyDescent="0.2">
      <c r="A115" s="43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</row>
    <row r="116" spans="1:26" ht="14.25" customHeight="1" x14ac:dyDescent="0.2">
      <c r="A116" s="43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</row>
    <row r="117" spans="1:26" ht="14.25" customHeight="1" x14ac:dyDescent="0.2">
      <c r="A117" s="43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</row>
    <row r="118" spans="1:26" ht="14.25" customHeight="1" x14ac:dyDescent="0.2">
      <c r="A118" s="43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</row>
    <row r="119" spans="1:26" ht="14.25" customHeight="1" x14ac:dyDescent="0.2">
      <c r="A119" s="43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</row>
    <row r="120" spans="1:26" ht="14.25" customHeight="1" x14ac:dyDescent="0.2">
      <c r="A120" s="43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</row>
    <row r="121" spans="1:26" ht="14.25" customHeight="1" x14ac:dyDescent="0.2">
      <c r="A121" s="43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</row>
    <row r="122" spans="1:26" ht="14.25" customHeight="1" x14ac:dyDescent="0.2">
      <c r="A122" s="43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</row>
    <row r="123" spans="1:26" ht="14.25" customHeight="1" x14ac:dyDescent="0.2">
      <c r="A123" s="43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</row>
    <row r="124" spans="1:26" ht="14.25" customHeight="1" x14ac:dyDescent="0.2">
      <c r="A124" s="43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</row>
    <row r="125" spans="1:26" ht="14.25" customHeight="1" x14ac:dyDescent="0.2">
      <c r="A125" s="43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</row>
    <row r="126" spans="1:26" ht="14.25" customHeight="1" x14ac:dyDescent="0.2">
      <c r="A126" s="43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</row>
    <row r="127" spans="1:26" ht="14.25" customHeight="1" x14ac:dyDescent="0.2">
      <c r="A127" s="43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</row>
    <row r="128" spans="1:26" ht="14.25" customHeight="1" x14ac:dyDescent="0.2">
      <c r="A128" s="43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</row>
    <row r="129" spans="1:26" ht="14.25" customHeight="1" x14ac:dyDescent="0.2">
      <c r="A129" s="43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</row>
    <row r="130" spans="1:26" ht="14.25" customHeight="1" x14ac:dyDescent="0.2">
      <c r="A130" s="43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</row>
    <row r="131" spans="1:26" ht="14.25" customHeight="1" x14ac:dyDescent="0.2">
      <c r="A131" s="43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</row>
    <row r="132" spans="1:26" ht="14.25" customHeight="1" x14ac:dyDescent="0.2">
      <c r="A132" s="43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</row>
    <row r="133" spans="1:26" ht="14.25" customHeight="1" x14ac:dyDescent="0.2">
      <c r="A133" s="43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</row>
    <row r="134" spans="1:26" ht="14.25" customHeight="1" x14ac:dyDescent="0.2">
      <c r="A134" s="43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</row>
    <row r="135" spans="1:26" ht="14.25" customHeight="1" x14ac:dyDescent="0.2">
      <c r="A135" s="43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</row>
    <row r="136" spans="1:26" ht="14.25" customHeight="1" x14ac:dyDescent="0.2">
      <c r="A136" s="43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</row>
    <row r="137" spans="1:26" ht="14.25" customHeight="1" x14ac:dyDescent="0.2">
      <c r="A137" s="43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</row>
    <row r="138" spans="1:26" ht="14.25" customHeight="1" x14ac:dyDescent="0.2">
      <c r="A138" s="43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</row>
    <row r="139" spans="1:26" ht="14.25" customHeight="1" x14ac:dyDescent="0.2">
      <c r="A139" s="43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</row>
    <row r="140" spans="1:26" ht="14.25" customHeight="1" x14ac:dyDescent="0.2">
      <c r="A140" s="43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</row>
    <row r="141" spans="1:26" ht="14.25" customHeight="1" x14ac:dyDescent="0.2">
      <c r="A141" s="43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</row>
    <row r="142" spans="1:26" ht="14.25" customHeight="1" x14ac:dyDescent="0.2">
      <c r="A142" s="43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</row>
    <row r="143" spans="1:26" ht="14.25" customHeight="1" x14ac:dyDescent="0.2">
      <c r="A143" s="43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</row>
    <row r="144" spans="1:26" ht="14.25" customHeight="1" x14ac:dyDescent="0.2">
      <c r="A144" s="43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</row>
    <row r="145" spans="1:26" ht="14.25" customHeight="1" x14ac:dyDescent="0.2">
      <c r="A145" s="43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</row>
    <row r="146" spans="1:26" ht="14.25" customHeight="1" x14ac:dyDescent="0.2">
      <c r="A146" s="43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</row>
    <row r="147" spans="1:26" ht="14.25" customHeight="1" x14ac:dyDescent="0.2">
      <c r="A147" s="43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</row>
    <row r="148" spans="1:26" ht="14.25" customHeight="1" x14ac:dyDescent="0.2">
      <c r="A148" s="43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</row>
    <row r="149" spans="1:26" ht="14.25" customHeight="1" x14ac:dyDescent="0.2">
      <c r="A149" s="43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</row>
    <row r="150" spans="1:26" ht="14.25" customHeight="1" x14ac:dyDescent="0.2">
      <c r="A150" s="43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</row>
    <row r="151" spans="1:26" ht="14.25" customHeight="1" x14ac:dyDescent="0.2">
      <c r="A151" s="43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</row>
    <row r="152" spans="1:26" ht="14.25" customHeight="1" x14ac:dyDescent="0.2">
      <c r="A152" s="43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</row>
    <row r="153" spans="1:26" ht="14.25" customHeight="1" x14ac:dyDescent="0.2">
      <c r="A153" s="43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</row>
    <row r="154" spans="1:26" ht="14.25" customHeight="1" x14ac:dyDescent="0.2">
      <c r="A154" s="43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</row>
    <row r="155" spans="1:26" ht="14.25" customHeight="1" x14ac:dyDescent="0.2">
      <c r="A155" s="43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</row>
    <row r="156" spans="1:26" ht="14.25" customHeight="1" x14ac:dyDescent="0.2">
      <c r="A156" s="43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</row>
    <row r="157" spans="1:26" ht="14.25" customHeight="1" x14ac:dyDescent="0.2">
      <c r="A157" s="43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</row>
    <row r="158" spans="1:26" ht="14.25" customHeight="1" x14ac:dyDescent="0.2">
      <c r="A158" s="43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</row>
    <row r="159" spans="1:26" ht="14.25" customHeight="1" x14ac:dyDescent="0.2">
      <c r="A159" s="43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</row>
    <row r="160" spans="1:26" ht="14.25" customHeight="1" x14ac:dyDescent="0.2">
      <c r="A160" s="43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</row>
    <row r="161" spans="1:26" ht="14.25" customHeight="1" x14ac:dyDescent="0.2">
      <c r="A161" s="43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</row>
    <row r="162" spans="1:26" ht="14.25" customHeight="1" x14ac:dyDescent="0.2">
      <c r="A162" s="43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</row>
    <row r="163" spans="1:26" ht="14.25" customHeight="1" x14ac:dyDescent="0.2">
      <c r="A163" s="43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</row>
    <row r="164" spans="1:26" ht="14.25" customHeight="1" x14ac:dyDescent="0.2">
      <c r="A164" s="43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</row>
    <row r="165" spans="1:26" ht="14.25" customHeight="1" x14ac:dyDescent="0.2">
      <c r="A165" s="43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</row>
    <row r="166" spans="1:26" ht="14.25" customHeight="1" x14ac:dyDescent="0.2">
      <c r="A166" s="43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</row>
    <row r="167" spans="1:26" ht="14.25" customHeight="1" x14ac:dyDescent="0.2">
      <c r="A167" s="43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</row>
    <row r="168" spans="1:26" ht="14.25" customHeight="1" x14ac:dyDescent="0.2">
      <c r="A168" s="43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</row>
    <row r="169" spans="1:26" ht="14.25" customHeight="1" x14ac:dyDescent="0.2">
      <c r="A169" s="43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</row>
    <row r="170" spans="1:26" ht="14.25" customHeight="1" x14ac:dyDescent="0.2">
      <c r="A170" s="43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</row>
    <row r="171" spans="1:26" ht="14.25" customHeight="1" x14ac:dyDescent="0.2">
      <c r="A171" s="43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</row>
    <row r="172" spans="1:26" ht="14.25" customHeight="1" x14ac:dyDescent="0.2">
      <c r="A172" s="43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</row>
    <row r="173" spans="1:26" ht="14.25" customHeight="1" x14ac:dyDescent="0.2">
      <c r="A173" s="43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</row>
    <row r="174" spans="1:26" ht="14.25" customHeight="1" x14ac:dyDescent="0.2">
      <c r="A174" s="43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</row>
    <row r="175" spans="1:26" ht="14.25" customHeight="1" x14ac:dyDescent="0.2">
      <c r="A175" s="43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</row>
    <row r="176" spans="1:26" ht="14.25" customHeight="1" x14ac:dyDescent="0.2">
      <c r="A176" s="43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</row>
    <row r="177" spans="1:26" ht="14.25" customHeight="1" x14ac:dyDescent="0.2">
      <c r="A177" s="43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</row>
    <row r="178" spans="1:26" ht="14.25" customHeight="1" x14ac:dyDescent="0.2">
      <c r="A178" s="43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</row>
    <row r="179" spans="1:26" ht="14.25" customHeight="1" x14ac:dyDescent="0.2">
      <c r="A179" s="43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</row>
    <row r="180" spans="1:26" ht="14.25" customHeight="1" x14ac:dyDescent="0.2">
      <c r="A180" s="43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</row>
    <row r="181" spans="1:26" ht="14.25" customHeight="1" x14ac:dyDescent="0.2">
      <c r="A181" s="43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</row>
    <row r="182" spans="1:26" ht="14.25" customHeight="1" x14ac:dyDescent="0.2">
      <c r="A182" s="43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</row>
    <row r="183" spans="1:26" ht="14.25" customHeight="1" x14ac:dyDescent="0.2">
      <c r="A183" s="43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</row>
    <row r="184" spans="1:26" ht="14.25" customHeight="1" x14ac:dyDescent="0.2">
      <c r="A184" s="43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</row>
    <row r="185" spans="1:26" ht="14.25" customHeight="1" x14ac:dyDescent="0.2">
      <c r="A185" s="43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</row>
    <row r="186" spans="1:26" ht="14.25" customHeight="1" x14ac:dyDescent="0.2">
      <c r="A186" s="43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</row>
    <row r="187" spans="1:26" ht="14.25" customHeight="1" x14ac:dyDescent="0.2">
      <c r="A187" s="43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</row>
    <row r="188" spans="1:26" ht="14.25" customHeight="1" x14ac:dyDescent="0.2">
      <c r="A188" s="43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</row>
    <row r="189" spans="1:26" ht="14.25" customHeight="1" x14ac:dyDescent="0.2">
      <c r="A189" s="43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</row>
    <row r="190" spans="1:26" ht="14.25" customHeight="1" x14ac:dyDescent="0.2">
      <c r="A190" s="43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</row>
    <row r="191" spans="1:26" ht="14.25" customHeight="1" x14ac:dyDescent="0.2">
      <c r="A191" s="43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</row>
    <row r="192" spans="1:26" ht="14.25" customHeight="1" x14ac:dyDescent="0.2">
      <c r="A192" s="43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</row>
    <row r="193" spans="1:26" ht="14.25" customHeight="1" x14ac:dyDescent="0.2">
      <c r="A193" s="43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</row>
    <row r="194" spans="1:26" ht="14.25" customHeight="1" x14ac:dyDescent="0.2">
      <c r="A194" s="43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</row>
    <row r="195" spans="1:26" ht="14.25" customHeight="1" x14ac:dyDescent="0.2">
      <c r="A195" s="43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</row>
    <row r="196" spans="1:26" ht="14.25" customHeight="1" x14ac:dyDescent="0.2">
      <c r="A196" s="43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</row>
    <row r="197" spans="1:26" ht="14.25" customHeight="1" x14ac:dyDescent="0.2">
      <c r="A197" s="43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</row>
    <row r="198" spans="1:26" ht="14.25" customHeight="1" x14ac:dyDescent="0.2">
      <c r="A198" s="43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</row>
    <row r="199" spans="1:26" ht="14.25" customHeight="1" x14ac:dyDescent="0.2">
      <c r="A199" s="43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</row>
    <row r="200" spans="1:26" ht="14.25" customHeight="1" x14ac:dyDescent="0.2">
      <c r="A200" s="43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</row>
    <row r="201" spans="1:26" ht="14.25" customHeight="1" x14ac:dyDescent="0.2">
      <c r="A201" s="43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</row>
    <row r="202" spans="1:26" ht="14.25" customHeight="1" x14ac:dyDescent="0.2">
      <c r="A202" s="43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</row>
    <row r="203" spans="1:26" ht="14.25" customHeight="1" x14ac:dyDescent="0.2">
      <c r="A203" s="43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</row>
    <row r="204" spans="1:26" ht="14.25" customHeight="1" x14ac:dyDescent="0.2">
      <c r="A204" s="43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</row>
    <row r="205" spans="1:26" ht="14.25" customHeight="1" x14ac:dyDescent="0.2">
      <c r="A205" s="43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</row>
    <row r="206" spans="1:26" ht="14.25" customHeight="1" x14ac:dyDescent="0.2">
      <c r="A206" s="43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</row>
    <row r="207" spans="1:26" ht="14.25" customHeight="1" x14ac:dyDescent="0.2">
      <c r="A207" s="43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</row>
    <row r="208" spans="1:26" ht="14.25" customHeight="1" x14ac:dyDescent="0.2">
      <c r="A208" s="43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</row>
    <row r="209" spans="1:26" ht="14.25" customHeight="1" x14ac:dyDescent="0.2">
      <c r="A209" s="43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</row>
    <row r="210" spans="1:26" ht="14.25" customHeight="1" x14ac:dyDescent="0.2">
      <c r="A210" s="43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</row>
    <row r="211" spans="1:26" ht="14.25" customHeight="1" x14ac:dyDescent="0.2">
      <c r="A211" s="43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</row>
    <row r="212" spans="1:26" ht="14.25" customHeight="1" x14ac:dyDescent="0.2">
      <c r="A212" s="43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</row>
    <row r="213" spans="1:26" ht="14.25" customHeight="1" x14ac:dyDescent="0.2">
      <c r="A213" s="43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</row>
    <row r="214" spans="1:26" ht="14.25" customHeight="1" x14ac:dyDescent="0.2">
      <c r="A214" s="43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</row>
    <row r="215" spans="1:26" ht="14.25" customHeight="1" x14ac:dyDescent="0.2">
      <c r="A215" s="43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</row>
    <row r="216" spans="1:26" ht="14.25" customHeight="1" x14ac:dyDescent="0.2">
      <c r="A216" s="43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</row>
    <row r="217" spans="1:26" ht="14.25" customHeight="1" x14ac:dyDescent="0.2">
      <c r="A217" s="43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</row>
    <row r="218" spans="1:26" ht="14.25" customHeight="1" x14ac:dyDescent="0.2">
      <c r="A218" s="43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</row>
    <row r="219" spans="1:26" ht="14.25" customHeight="1" x14ac:dyDescent="0.2">
      <c r="A219" s="43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</row>
    <row r="220" spans="1:26" ht="14.25" customHeight="1" x14ac:dyDescent="0.2">
      <c r="A220" s="43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</row>
    <row r="221" spans="1:26" ht="14.25" customHeight="1" x14ac:dyDescent="0.2">
      <c r="A221" s="43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</row>
    <row r="222" spans="1:26" ht="14.25" customHeight="1" x14ac:dyDescent="0.2">
      <c r="A222" s="43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</row>
    <row r="223" spans="1:26" ht="14.25" customHeight="1" x14ac:dyDescent="0.2">
      <c r="A223" s="43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</row>
    <row r="224" spans="1:26" ht="14.25" customHeight="1" x14ac:dyDescent="0.2">
      <c r="A224" s="43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</row>
    <row r="225" spans="1:26" ht="14.25" customHeight="1" x14ac:dyDescent="0.2">
      <c r="A225" s="43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</row>
    <row r="226" spans="1:26" ht="14.25" customHeight="1" x14ac:dyDescent="0.2">
      <c r="A226" s="43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</row>
    <row r="227" spans="1:26" ht="14.25" customHeight="1" x14ac:dyDescent="0.2">
      <c r="A227" s="43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</row>
    <row r="228" spans="1:26" ht="14.25" customHeight="1" x14ac:dyDescent="0.2">
      <c r="A228" s="43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</row>
    <row r="229" spans="1:26" ht="14.25" customHeight="1" x14ac:dyDescent="0.2">
      <c r="A229" s="43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</row>
    <row r="230" spans="1:26" ht="14.25" customHeight="1" x14ac:dyDescent="0.2">
      <c r="A230" s="43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</row>
    <row r="231" spans="1:26" ht="14.25" customHeight="1" x14ac:dyDescent="0.2">
      <c r="A231" s="43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</row>
    <row r="232" spans="1:26" ht="14.25" customHeight="1" x14ac:dyDescent="0.2">
      <c r="A232" s="43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</row>
    <row r="233" spans="1:26" ht="14.25" customHeight="1" x14ac:dyDescent="0.2">
      <c r="A233" s="43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</row>
    <row r="234" spans="1:26" ht="14.25" customHeight="1" x14ac:dyDescent="0.2">
      <c r="A234" s="43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</row>
    <row r="235" spans="1:26" ht="14.25" customHeight="1" x14ac:dyDescent="0.2">
      <c r="A235" s="43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</row>
    <row r="236" spans="1:26" ht="14.25" customHeight="1" x14ac:dyDescent="0.2">
      <c r="A236" s="43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</row>
    <row r="237" spans="1:26" ht="14.25" customHeight="1" x14ac:dyDescent="0.2">
      <c r="A237" s="43"/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</row>
    <row r="238" spans="1:26" ht="14.25" customHeight="1" x14ac:dyDescent="0.2">
      <c r="A238" s="43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</row>
    <row r="239" spans="1:26" ht="14.25" customHeight="1" x14ac:dyDescent="0.2">
      <c r="A239" s="43"/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</row>
    <row r="240" spans="1:26" ht="14.25" customHeight="1" x14ac:dyDescent="0.2">
      <c r="A240" s="43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</row>
    <row r="241" spans="1:26" ht="14.25" customHeight="1" x14ac:dyDescent="0.2">
      <c r="A241" s="43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</row>
    <row r="242" spans="1:26" ht="14.25" customHeight="1" x14ac:dyDescent="0.2">
      <c r="A242" s="43"/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</row>
    <row r="243" spans="1:26" ht="14.25" customHeight="1" x14ac:dyDescent="0.2">
      <c r="A243" s="43"/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</row>
    <row r="244" spans="1:26" ht="14.25" customHeight="1" x14ac:dyDescent="0.2">
      <c r="A244" s="43"/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</row>
    <row r="245" spans="1:26" ht="14.25" customHeight="1" x14ac:dyDescent="0.2">
      <c r="A245" s="43"/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</row>
    <row r="246" spans="1:26" ht="14.25" customHeight="1" x14ac:dyDescent="0.2">
      <c r="A246" s="43"/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</row>
    <row r="247" spans="1:26" ht="14.25" customHeight="1" x14ac:dyDescent="0.2">
      <c r="A247" s="43"/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</row>
    <row r="248" spans="1:26" ht="14.25" customHeight="1" x14ac:dyDescent="0.2">
      <c r="A248" s="43"/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</row>
    <row r="249" spans="1:26" ht="14.25" customHeight="1" x14ac:dyDescent="0.2">
      <c r="A249" s="43"/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</row>
    <row r="250" spans="1:26" ht="14.25" customHeight="1" x14ac:dyDescent="0.2">
      <c r="A250" s="43"/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</row>
    <row r="251" spans="1:26" ht="14.25" customHeight="1" x14ac:dyDescent="0.2">
      <c r="A251" s="43"/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</row>
    <row r="252" spans="1:26" ht="14.25" customHeight="1" x14ac:dyDescent="0.2">
      <c r="A252" s="43"/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</row>
    <row r="253" spans="1:26" ht="14.25" customHeight="1" x14ac:dyDescent="0.2">
      <c r="A253" s="43"/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</row>
    <row r="254" spans="1:26" ht="14.25" customHeight="1" x14ac:dyDescent="0.2">
      <c r="A254" s="43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</row>
    <row r="255" spans="1:26" ht="14.25" customHeight="1" x14ac:dyDescent="0.2">
      <c r="A255" s="43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</row>
    <row r="256" spans="1:26" ht="14.25" customHeight="1" x14ac:dyDescent="0.2">
      <c r="A256" s="43"/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</row>
    <row r="257" spans="1:26" ht="14.25" customHeight="1" x14ac:dyDescent="0.2">
      <c r="A257" s="43"/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</row>
    <row r="258" spans="1:26" ht="14.25" customHeight="1" x14ac:dyDescent="0.2">
      <c r="A258" s="43"/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</row>
    <row r="259" spans="1:26" ht="14.25" customHeight="1" x14ac:dyDescent="0.2">
      <c r="A259" s="43"/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</row>
    <row r="260" spans="1:26" ht="14.25" customHeight="1" x14ac:dyDescent="0.2">
      <c r="A260" s="43"/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</row>
    <row r="261" spans="1:26" ht="14.25" customHeight="1" x14ac:dyDescent="0.2">
      <c r="A261" s="43"/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</row>
    <row r="262" spans="1:26" ht="14.25" customHeight="1" x14ac:dyDescent="0.2">
      <c r="A262" s="43"/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</row>
    <row r="263" spans="1:26" ht="14.25" customHeight="1" x14ac:dyDescent="0.2">
      <c r="A263" s="43"/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</row>
    <row r="264" spans="1:26" ht="14.25" customHeight="1" x14ac:dyDescent="0.2">
      <c r="A264" s="43"/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</row>
    <row r="265" spans="1:26" ht="14.25" customHeight="1" x14ac:dyDescent="0.2">
      <c r="A265" s="43"/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</row>
    <row r="266" spans="1:26" ht="14.25" customHeight="1" x14ac:dyDescent="0.2">
      <c r="A266" s="43"/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</row>
    <row r="267" spans="1:26" ht="14.25" customHeight="1" x14ac:dyDescent="0.2">
      <c r="A267" s="43"/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</row>
    <row r="268" spans="1:26" ht="14.25" customHeight="1" x14ac:dyDescent="0.2">
      <c r="A268" s="43"/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</row>
    <row r="269" spans="1:26" ht="14.25" customHeight="1" x14ac:dyDescent="0.2">
      <c r="A269" s="43"/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</row>
    <row r="270" spans="1:26" ht="14.25" customHeight="1" x14ac:dyDescent="0.2">
      <c r="A270" s="43"/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</row>
    <row r="271" spans="1:26" ht="14.25" customHeight="1" x14ac:dyDescent="0.2">
      <c r="A271" s="43"/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</row>
    <row r="272" spans="1:26" ht="14.25" customHeight="1" x14ac:dyDescent="0.2">
      <c r="A272" s="43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</row>
    <row r="273" spans="1:26" ht="14.25" customHeight="1" x14ac:dyDescent="0.2">
      <c r="A273" s="43"/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</row>
    <row r="274" spans="1:26" ht="14.25" customHeight="1" x14ac:dyDescent="0.2">
      <c r="A274" s="43"/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</row>
    <row r="275" spans="1:26" ht="14.25" customHeight="1" x14ac:dyDescent="0.2">
      <c r="A275" s="43"/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</row>
    <row r="276" spans="1:26" ht="14.25" customHeight="1" x14ac:dyDescent="0.2">
      <c r="A276" s="43"/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</row>
    <row r="277" spans="1:26" ht="14.25" customHeight="1" x14ac:dyDescent="0.2">
      <c r="A277" s="43"/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</row>
    <row r="278" spans="1:26" ht="14.25" customHeight="1" x14ac:dyDescent="0.2">
      <c r="A278" s="43"/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</row>
    <row r="279" spans="1:26" ht="14.25" customHeight="1" x14ac:dyDescent="0.2">
      <c r="A279" s="43"/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</row>
    <row r="280" spans="1:26" ht="14.25" customHeight="1" x14ac:dyDescent="0.2">
      <c r="A280" s="43"/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</row>
    <row r="281" spans="1:26" ht="14.25" customHeight="1" x14ac:dyDescent="0.2">
      <c r="A281" s="43"/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</row>
    <row r="282" spans="1:26" ht="14.25" customHeight="1" x14ac:dyDescent="0.2">
      <c r="A282" s="43"/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</row>
    <row r="283" spans="1:26" ht="14.25" customHeight="1" x14ac:dyDescent="0.2">
      <c r="A283" s="43"/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</row>
    <row r="284" spans="1:26" ht="14.25" customHeight="1" x14ac:dyDescent="0.2">
      <c r="A284" s="43"/>
      <c r="B284" s="37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</row>
    <row r="285" spans="1:26" ht="14.25" customHeight="1" x14ac:dyDescent="0.2">
      <c r="A285" s="43"/>
      <c r="B285" s="37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</row>
    <row r="286" spans="1:26" ht="14.25" customHeight="1" x14ac:dyDescent="0.2">
      <c r="A286" s="43"/>
      <c r="B286" s="37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</row>
    <row r="287" spans="1:26" ht="14.25" customHeight="1" x14ac:dyDescent="0.2">
      <c r="A287" s="43"/>
      <c r="B287" s="37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</row>
    <row r="288" spans="1:26" ht="14.25" customHeight="1" x14ac:dyDescent="0.2">
      <c r="A288" s="43"/>
      <c r="B288" s="37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</row>
    <row r="289" spans="1:26" ht="14.25" customHeight="1" x14ac:dyDescent="0.2">
      <c r="A289" s="43"/>
      <c r="B289" s="37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</row>
    <row r="290" spans="1:26" ht="14.25" customHeight="1" x14ac:dyDescent="0.2">
      <c r="A290" s="43"/>
      <c r="B290" s="37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</row>
    <row r="291" spans="1:26" ht="14.25" customHeight="1" x14ac:dyDescent="0.2">
      <c r="A291" s="43"/>
      <c r="B291" s="37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</row>
    <row r="292" spans="1:26" ht="14.25" customHeight="1" x14ac:dyDescent="0.2">
      <c r="A292" s="43"/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</row>
    <row r="293" spans="1:26" ht="14.25" customHeight="1" x14ac:dyDescent="0.2">
      <c r="A293" s="43"/>
      <c r="B293" s="37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</row>
    <row r="294" spans="1:26" ht="14.25" customHeight="1" x14ac:dyDescent="0.2">
      <c r="A294" s="43"/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</row>
    <row r="295" spans="1:26" ht="14.25" customHeight="1" x14ac:dyDescent="0.2">
      <c r="A295" s="43"/>
      <c r="B295" s="37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</row>
    <row r="296" spans="1:26" ht="14.25" customHeight="1" x14ac:dyDescent="0.2">
      <c r="A296" s="43"/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</row>
    <row r="297" spans="1:26" ht="14.25" customHeight="1" x14ac:dyDescent="0.2">
      <c r="A297" s="43"/>
      <c r="B297" s="37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</row>
    <row r="298" spans="1:26" ht="14.25" customHeight="1" x14ac:dyDescent="0.2">
      <c r="A298" s="43"/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</row>
    <row r="299" spans="1:26" ht="14.25" customHeight="1" x14ac:dyDescent="0.2">
      <c r="A299" s="43"/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</row>
    <row r="300" spans="1:26" ht="14.25" customHeight="1" x14ac:dyDescent="0.2">
      <c r="A300" s="43"/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</row>
    <row r="301" spans="1:26" ht="14.25" customHeight="1" x14ac:dyDescent="0.2">
      <c r="A301" s="43"/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</row>
    <row r="302" spans="1:26" ht="14.25" customHeight="1" x14ac:dyDescent="0.2">
      <c r="A302" s="43"/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</row>
    <row r="303" spans="1:26" ht="14.25" customHeight="1" x14ac:dyDescent="0.2">
      <c r="A303" s="43"/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</row>
    <row r="304" spans="1:26" ht="14.25" customHeight="1" x14ac:dyDescent="0.2">
      <c r="A304" s="43"/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</row>
    <row r="305" spans="1:26" ht="14.25" customHeight="1" x14ac:dyDescent="0.2">
      <c r="A305" s="43"/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</row>
    <row r="306" spans="1:26" ht="14.25" customHeight="1" x14ac:dyDescent="0.2">
      <c r="A306" s="43"/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</row>
    <row r="307" spans="1:26" ht="14.25" customHeight="1" x14ac:dyDescent="0.2">
      <c r="A307" s="43"/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</row>
    <row r="308" spans="1:26" ht="14.25" customHeight="1" x14ac:dyDescent="0.2">
      <c r="A308" s="43"/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</row>
    <row r="309" spans="1:26" ht="14.25" customHeight="1" x14ac:dyDescent="0.2">
      <c r="A309" s="43"/>
      <c r="B309" s="37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</row>
    <row r="310" spans="1:26" ht="14.25" customHeight="1" x14ac:dyDescent="0.2">
      <c r="A310" s="43"/>
      <c r="B310" s="37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</row>
    <row r="311" spans="1:26" ht="14.25" customHeight="1" x14ac:dyDescent="0.2">
      <c r="A311" s="43"/>
      <c r="B311" s="37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</row>
    <row r="312" spans="1:26" ht="14.25" customHeight="1" x14ac:dyDescent="0.2">
      <c r="A312" s="43"/>
      <c r="B312" s="37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</row>
    <row r="313" spans="1:26" ht="14.25" customHeight="1" x14ac:dyDescent="0.2">
      <c r="A313" s="43"/>
      <c r="B313" s="37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</row>
    <row r="314" spans="1:26" ht="14.25" customHeight="1" x14ac:dyDescent="0.2">
      <c r="A314" s="43"/>
      <c r="B314" s="37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</row>
    <row r="315" spans="1:26" ht="14.25" customHeight="1" x14ac:dyDescent="0.2">
      <c r="A315" s="43"/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</row>
    <row r="316" spans="1:26" ht="14.25" customHeight="1" x14ac:dyDescent="0.2">
      <c r="A316" s="43"/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</row>
    <row r="317" spans="1:26" ht="14.25" customHeight="1" x14ac:dyDescent="0.2">
      <c r="A317" s="43"/>
      <c r="B317" s="37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</row>
    <row r="318" spans="1:26" ht="14.25" customHeight="1" x14ac:dyDescent="0.2">
      <c r="A318" s="43"/>
      <c r="B318" s="37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</row>
    <row r="319" spans="1:26" ht="14.25" customHeight="1" x14ac:dyDescent="0.2">
      <c r="A319" s="43"/>
      <c r="B319" s="37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</row>
    <row r="320" spans="1:26" ht="14.25" customHeight="1" x14ac:dyDescent="0.2">
      <c r="A320" s="43"/>
      <c r="B320" s="37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</row>
    <row r="321" spans="1:26" ht="14.25" customHeight="1" x14ac:dyDescent="0.2">
      <c r="A321" s="43"/>
      <c r="B321" s="37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</row>
    <row r="322" spans="1:26" ht="14.25" customHeight="1" x14ac:dyDescent="0.2">
      <c r="A322" s="43"/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</row>
    <row r="323" spans="1:26" ht="14.25" customHeight="1" x14ac:dyDescent="0.2">
      <c r="A323" s="43"/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</row>
    <row r="324" spans="1:26" ht="14.25" customHeight="1" x14ac:dyDescent="0.2">
      <c r="A324" s="43"/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</row>
    <row r="325" spans="1:26" ht="14.25" customHeight="1" x14ac:dyDescent="0.2">
      <c r="A325" s="43"/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</row>
    <row r="326" spans="1:26" ht="14.25" customHeight="1" x14ac:dyDescent="0.2">
      <c r="A326" s="43"/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</row>
    <row r="327" spans="1:26" ht="14.25" customHeight="1" x14ac:dyDescent="0.2">
      <c r="A327" s="43"/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</row>
    <row r="328" spans="1:26" ht="14.25" customHeight="1" x14ac:dyDescent="0.2">
      <c r="A328" s="43"/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</row>
    <row r="329" spans="1:26" ht="14.25" customHeight="1" x14ac:dyDescent="0.2">
      <c r="A329" s="43"/>
      <c r="B329" s="37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</row>
    <row r="330" spans="1:26" ht="14.25" customHeight="1" x14ac:dyDescent="0.2">
      <c r="A330" s="43"/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</row>
    <row r="331" spans="1:26" ht="14.25" customHeight="1" x14ac:dyDescent="0.2">
      <c r="A331" s="43"/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</row>
    <row r="332" spans="1:26" ht="14.25" customHeight="1" x14ac:dyDescent="0.2">
      <c r="A332" s="43"/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</row>
    <row r="333" spans="1:26" ht="14.25" customHeight="1" x14ac:dyDescent="0.2">
      <c r="A333" s="43"/>
      <c r="B333" s="37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</row>
    <row r="334" spans="1:26" ht="14.25" customHeight="1" x14ac:dyDescent="0.2">
      <c r="A334" s="43"/>
      <c r="B334" s="37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</row>
    <row r="335" spans="1:26" ht="14.25" customHeight="1" x14ac:dyDescent="0.2">
      <c r="A335" s="43"/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</row>
    <row r="336" spans="1:26" ht="14.25" customHeight="1" x14ac:dyDescent="0.2">
      <c r="A336" s="43"/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</row>
    <row r="337" spans="1:26" ht="14.25" customHeight="1" x14ac:dyDescent="0.2">
      <c r="A337" s="43"/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</row>
    <row r="338" spans="1:26" ht="14.25" customHeight="1" x14ac:dyDescent="0.2">
      <c r="A338" s="43"/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</row>
    <row r="339" spans="1:26" ht="14.25" customHeight="1" x14ac:dyDescent="0.2">
      <c r="A339" s="43"/>
      <c r="B339" s="37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</row>
    <row r="340" spans="1:26" ht="14.25" customHeight="1" x14ac:dyDescent="0.2">
      <c r="A340" s="43"/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</row>
    <row r="341" spans="1:26" ht="14.25" customHeight="1" x14ac:dyDescent="0.2">
      <c r="A341" s="43"/>
      <c r="B341" s="37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</row>
    <row r="342" spans="1:26" ht="14.25" customHeight="1" x14ac:dyDescent="0.2">
      <c r="A342" s="43"/>
      <c r="B342" s="37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</row>
    <row r="343" spans="1:26" ht="14.25" customHeight="1" x14ac:dyDescent="0.2">
      <c r="A343" s="43"/>
      <c r="B343" s="37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</row>
    <row r="344" spans="1:26" ht="14.25" customHeight="1" x14ac:dyDescent="0.2">
      <c r="A344" s="43"/>
      <c r="B344" s="37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</row>
    <row r="345" spans="1:26" ht="14.25" customHeight="1" x14ac:dyDescent="0.2">
      <c r="A345" s="43"/>
      <c r="B345" s="37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</row>
    <row r="346" spans="1:26" ht="14.25" customHeight="1" x14ac:dyDescent="0.2">
      <c r="A346" s="43"/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</row>
    <row r="347" spans="1:26" ht="14.25" customHeight="1" x14ac:dyDescent="0.2">
      <c r="A347" s="43"/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</row>
    <row r="348" spans="1:26" ht="14.25" customHeight="1" x14ac:dyDescent="0.2">
      <c r="A348" s="43"/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</row>
    <row r="349" spans="1:26" ht="14.25" customHeight="1" x14ac:dyDescent="0.2">
      <c r="A349" s="43"/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</row>
    <row r="350" spans="1:26" ht="14.25" customHeight="1" x14ac:dyDescent="0.2">
      <c r="A350" s="43"/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</row>
    <row r="351" spans="1:26" ht="14.25" customHeight="1" x14ac:dyDescent="0.2">
      <c r="A351" s="43"/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</row>
    <row r="352" spans="1:26" ht="14.25" customHeight="1" x14ac:dyDescent="0.2">
      <c r="A352" s="43"/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</row>
    <row r="353" spans="1:26" ht="14.25" customHeight="1" x14ac:dyDescent="0.2">
      <c r="A353" s="43"/>
      <c r="B353" s="37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</row>
    <row r="354" spans="1:26" ht="14.25" customHeight="1" x14ac:dyDescent="0.2">
      <c r="A354" s="43"/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</row>
    <row r="355" spans="1:26" ht="14.25" customHeight="1" x14ac:dyDescent="0.2">
      <c r="A355" s="43"/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</row>
    <row r="356" spans="1:26" ht="14.25" customHeight="1" x14ac:dyDescent="0.2">
      <c r="A356" s="43"/>
      <c r="B356" s="37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</row>
    <row r="357" spans="1:26" ht="14.25" customHeight="1" x14ac:dyDescent="0.2">
      <c r="A357" s="43"/>
      <c r="B357" s="37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</row>
    <row r="358" spans="1:26" ht="14.25" customHeight="1" x14ac:dyDescent="0.2">
      <c r="A358" s="43"/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</row>
    <row r="359" spans="1:26" ht="14.25" customHeight="1" x14ac:dyDescent="0.2">
      <c r="A359" s="43"/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</row>
    <row r="360" spans="1:26" ht="14.25" customHeight="1" x14ac:dyDescent="0.2">
      <c r="A360" s="43"/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</row>
    <row r="361" spans="1:26" ht="14.25" customHeight="1" x14ac:dyDescent="0.2">
      <c r="A361" s="43"/>
      <c r="B361" s="37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</row>
    <row r="362" spans="1:26" ht="14.25" customHeight="1" x14ac:dyDescent="0.2">
      <c r="A362" s="43"/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</row>
    <row r="363" spans="1:26" ht="14.25" customHeight="1" x14ac:dyDescent="0.2">
      <c r="A363" s="43"/>
      <c r="B363" s="37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</row>
    <row r="364" spans="1:26" ht="14.25" customHeight="1" x14ac:dyDescent="0.2">
      <c r="A364" s="43"/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</row>
    <row r="365" spans="1:26" ht="14.25" customHeight="1" x14ac:dyDescent="0.2">
      <c r="A365" s="43"/>
      <c r="B365" s="37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</row>
    <row r="366" spans="1:26" ht="14.25" customHeight="1" x14ac:dyDescent="0.2">
      <c r="A366" s="43"/>
      <c r="B366" s="37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</row>
    <row r="367" spans="1:26" ht="14.25" customHeight="1" x14ac:dyDescent="0.2">
      <c r="A367" s="43"/>
      <c r="B367" s="37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</row>
    <row r="368" spans="1:26" ht="14.25" customHeight="1" x14ac:dyDescent="0.2">
      <c r="A368" s="43"/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</row>
    <row r="369" spans="1:26" ht="14.25" customHeight="1" x14ac:dyDescent="0.2">
      <c r="A369" s="43"/>
      <c r="B369" s="37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</row>
    <row r="370" spans="1:26" ht="14.25" customHeight="1" x14ac:dyDescent="0.2">
      <c r="A370" s="43"/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</row>
    <row r="371" spans="1:26" ht="14.25" customHeight="1" x14ac:dyDescent="0.2">
      <c r="A371" s="43"/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</row>
    <row r="372" spans="1:26" ht="14.25" customHeight="1" x14ac:dyDescent="0.2">
      <c r="A372" s="43"/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</row>
    <row r="373" spans="1:26" ht="14.25" customHeight="1" x14ac:dyDescent="0.2">
      <c r="A373" s="43"/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</row>
    <row r="374" spans="1:26" ht="14.25" customHeight="1" x14ac:dyDescent="0.2">
      <c r="A374" s="43"/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</row>
    <row r="375" spans="1:26" ht="14.25" customHeight="1" x14ac:dyDescent="0.2">
      <c r="A375" s="43"/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</row>
    <row r="376" spans="1:26" ht="14.25" customHeight="1" x14ac:dyDescent="0.2">
      <c r="A376" s="43"/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</row>
    <row r="377" spans="1:26" ht="14.25" customHeight="1" x14ac:dyDescent="0.2">
      <c r="A377" s="43"/>
      <c r="B377" s="37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</row>
    <row r="378" spans="1:26" ht="14.25" customHeight="1" x14ac:dyDescent="0.2">
      <c r="A378" s="43"/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</row>
    <row r="379" spans="1:26" ht="14.25" customHeight="1" x14ac:dyDescent="0.2">
      <c r="A379" s="43"/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</row>
    <row r="380" spans="1:26" ht="14.25" customHeight="1" x14ac:dyDescent="0.2">
      <c r="A380" s="43"/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</row>
    <row r="381" spans="1:26" ht="14.25" customHeight="1" x14ac:dyDescent="0.2">
      <c r="A381" s="43"/>
      <c r="B381" s="37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</row>
    <row r="382" spans="1:26" ht="14.25" customHeight="1" x14ac:dyDescent="0.2">
      <c r="A382" s="43"/>
      <c r="B382" s="37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</row>
    <row r="383" spans="1:26" ht="14.25" customHeight="1" x14ac:dyDescent="0.2">
      <c r="A383" s="43"/>
      <c r="B383" s="37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</row>
    <row r="384" spans="1:26" ht="14.25" customHeight="1" x14ac:dyDescent="0.2">
      <c r="A384" s="43"/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</row>
    <row r="385" spans="1:26" ht="14.25" customHeight="1" x14ac:dyDescent="0.2">
      <c r="A385" s="43"/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</row>
    <row r="386" spans="1:26" ht="14.25" customHeight="1" x14ac:dyDescent="0.2">
      <c r="A386" s="43"/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</row>
    <row r="387" spans="1:26" ht="14.25" customHeight="1" x14ac:dyDescent="0.2">
      <c r="A387" s="43"/>
      <c r="B387" s="37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</row>
    <row r="388" spans="1:26" ht="14.25" customHeight="1" x14ac:dyDescent="0.2">
      <c r="A388" s="43"/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</row>
    <row r="389" spans="1:26" ht="14.25" customHeight="1" x14ac:dyDescent="0.2">
      <c r="A389" s="43"/>
      <c r="B389" s="37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</row>
    <row r="390" spans="1:26" ht="14.25" customHeight="1" x14ac:dyDescent="0.2">
      <c r="A390" s="43"/>
      <c r="B390" s="37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</row>
    <row r="391" spans="1:26" ht="14.25" customHeight="1" x14ac:dyDescent="0.2">
      <c r="A391" s="43"/>
      <c r="B391" s="37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</row>
    <row r="392" spans="1:26" ht="14.25" customHeight="1" x14ac:dyDescent="0.2">
      <c r="A392" s="43"/>
      <c r="B392" s="37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</row>
    <row r="393" spans="1:26" ht="14.25" customHeight="1" x14ac:dyDescent="0.2">
      <c r="A393" s="43"/>
      <c r="B393" s="37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</row>
    <row r="394" spans="1:26" ht="14.25" customHeight="1" x14ac:dyDescent="0.2">
      <c r="A394" s="43"/>
      <c r="B394" s="37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</row>
    <row r="395" spans="1:26" ht="14.25" customHeight="1" x14ac:dyDescent="0.2">
      <c r="A395" s="43"/>
      <c r="B395" s="37"/>
      <c r="C395" s="37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</row>
    <row r="396" spans="1:26" ht="14.25" customHeight="1" x14ac:dyDescent="0.2">
      <c r="A396" s="43"/>
      <c r="B396" s="37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</row>
    <row r="397" spans="1:26" ht="14.25" customHeight="1" x14ac:dyDescent="0.2">
      <c r="A397" s="43"/>
      <c r="B397" s="37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</row>
    <row r="398" spans="1:26" ht="14.25" customHeight="1" x14ac:dyDescent="0.2">
      <c r="A398" s="43"/>
      <c r="B398" s="37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</row>
    <row r="399" spans="1:26" ht="14.25" customHeight="1" x14ac:dyDescent="0.2">
      <c r="A399" s="43"/>
      <c r="B399" s="37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</row>
    <row r="400" spans="1:26" ht="14.25" customHeight="1" x14ac:dyDescent="0.2">
      <c r="A400" s="43"/>
      <c r="B400" s="37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</row>
    <row r="401" spans="1:26" ht="14.25" customHeight="1" x14ac:dyDescent="0.2">
      <c r="A401" s="43"/>
      <c r="B401" s="37"/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</row>
    <row r="402" spans="1:26" ht="14.25" customHeight="1" x14ac:dyDescent="0.2">
      <c r="A402" s="43"/>
      <c r="B402" s="37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</row>
    <row r="403" spans="1:26" ht="14.25" customHeight="1" x14ac:dyDescent="0.2">
      <c r="A403" s="43"/>
      <c r="B403" s="37"/>
      <c r="C403" s="37"/>
      <c r="D403" s="37"/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</row>
    <row r="404" spans="1:26" ht="14.25" customHeight="1" x14ac:dyDescent="0.2">
      <c r="A404" s="43"/>
      <c r="B404" s="37"/>
      <c r="C404" s="37"/>
      <c r="D404" s="37"/>
      <c r="E404" s="37"/>
      <c r="F404" s="37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</row>
    <row r="405" spans="1:26" ht="14.25" customHeight="1" x14ac:dyDescent="0.2">
      <c r="A405" s="43"/>
      <c r="B405" s="37"/>
      <c r="C405" s="37"/>
      <c r="D405" s="37"/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</row>
    <row r="406" spans="1:26" ht="14.25" customHeight="1" x14ac:dyDescent="0.2">
      <c r="A406" s="43"/>
      <c r="B406" s="37"/>
      <c r="C406" s="37"/>
      <c r="D406" s="37"/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</row>
    <row r="407" spans="1:26" ht="14.25" customHeight="1" x14ac:dyDescent="0.2">
      <c r="A407" s="43"/>
      <c r="B407" s="37"/>
      <c r="C407" s="37"/>
      <c r="D407" s="37"/>
      <c r="E407" s="37"/>
      <c r="F407" s="37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</row>
    <row r="408" spans="1:26" ht="14.25" customHeight="1" x14ac:dyDescent="0.2">
      <c r="A408" s="43"/>
      <c r="B408" s="37"/>
      <c r="C408" s="37"/>
      <c r="D408" s="37"/>
      <c r="E408" s="37"/>
      <c r="F408" s="37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</row>
    <row r="409" spans="1:26" ht="14.25" customHeight="1" x14ac:dyDescent="0.2">
      <c r="A409" s="43"/>
      <c r="B409" s="37"/>
      <c r="C409" s="37"/>
      <c r="D409" s="37"/>
      <c r="E409" s="37"/>
      <c r="F409" s="37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</row>
    <row r="410" spans="1:26" ht="14.25" customHeight="1" x14ac:dyDescent="0.2">
      <c r="A410" s="43"/>
      <c r="B410" s="37"/>
      <c r="C410" s="37"/>
      <c r="D410" s="37"/>
      <c r="E410" s="37"/>
      <c r="F410" s="37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</row>
    <row r="411" spans="1:26" ht="14.25" customHeight="1" x14ac:dyDescent="0.2">
      <c r="A411" s="43"/>
      <c r="B411" s="37"/>
      <c r="C411" s="37"/>
      <c r="D411" s="37"/>
      <c r="E411" s="37"/>
      <c r="F411" s="37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</row>
    <row r="412" spans="1:26" ht="14.25" customHeight="1" x14ac:dyDescent="0.2">
      <c r="A412" s="43"/>
      <c r="B412" s="37"/>
      <c r="C412" s="37"/>
      <c r="D412" s="37"/>
      <c r="E412" s="37"/>
      <c r="F412" s="37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</row>
    <row r="413" spans="1:26" ht="14.25" customHeight="1" x14ac:dyDescent="0.2">
      <c r="A413" s="43"/>
      <c r="B413" s="37"/>
      <c r="C413" s="37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</row>
    <row r="414" spans="1:26" ht="14.25" customHeight="1" x14ac:dyDescent="0.2">
      <c r="A414" s="43"/>
      <c r="B414" s="37"/>
      <c r="C414" s="37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</row>
    <row r="415" spans="1:26" ht="14.25" customHeight="1" x14ac:dyDescent="0.2">
      <c r="A415" s="43"/>
      <c r="B415" s="37"/>
      <c r="C415" s="37"/>
      <c r="D415" s="37"/>
      <c r="E415" s="37"/>
      <c r="F415" s="37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</row>
    <row r="416" spans="1:26" ht="14.25" customHeight="1" x14ac:dyDescent="0.2">
      <c r="A416" s="43"/>
      <c r="B416" s="37"/>
      <c r="C416" s="37"/>
      <c r="D416" s="37"/>
      <c r="E416" s="37"/>
      <c r="F416" s="37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</row>
    <row r="417" spans="1:26" ht="14.25" customHeight="1" x14ac:dyDescent="0.2">
      <c r="A417" s="43"/>
      <c r="B417" s="37"/>
      <c r="C417" s="37"/>
      <c r="D417" s="37"/>
      <c r="E417" s="37"/>
      <c r="F417" s="37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</row>
    <row r="418" spans="1:26" ht="14.25" customHeight="1" x14ac:dyDescent="0.2">
      <c r="A418" s="43"/>
      <c r="B418" s="37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</row>
    <row r="419" spans="1:26" ht="14.25" customHeight="1" x14ac:dyDescent="0.2">
      <c r="A419" s="43"/>
      <c r="B419" s="37"/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</row>
    <row r="420" spans="1:26" ht="14.25" customHeight="1" x14ac:dyDescent="0.2">
      <c r="A420" s="43"/>
      <c r="B420" s="37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</row>
    <row r="421" spans="1:26" ht="14.25" customHeight="1" x14ac:dyDescent="0.2">
      <c r="A421" s="43"/>
      <c r="B421" s="37"/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</row>
    <row r="422" spans="1:26" ht="14.25" customHeight="1" x14ac:dyDescent="0.2">
      <c r="A422" s="43"/>
      <c r="B422" s="37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</row>
    <row r="423" spans="1:26" ht="14.25" customHeight="1" x14ac:dyDescent="0.2">
      <c r="A423" s="43"/>
      <c r="B423" s="37"/>
      <c r="C423" s="37"/>
      <c r="D423" s="37"/>
      <c r="E423" s="37"/>
      <c r="F423" s="37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</row>
    <row r="424" spans="1:26" ht="14.25" customHeight="1" x14ac:dyDescent="0.2">
      <c r="A424" s="43"/>
      <c r="B424" s="37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</row>
    <row r="425" spans="1:26" ht="14.25" customHeight="1" x14ac:dyDescent="0.2">
      <c r="A425" s="43"/>
      <c r="B425" s="37"/>
      <c r="C425" s="37"/>
      <c r="D425" s="37"/>
      <c r="E425" s="37"/>
      <c r="F425" s="37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</row>
    <row r="426" spans="1:26" ht="14.25" customHeight="1" x14ac:dyDescent="0.2">
      <c r="A426" s="43"/>
      <c r="B426" s="37"/>
      <c r="C426" s="37"/>
      <c r="D426" s="37"/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</row>
    <row r="427" spans="1:26" ht="14.25" customHeight="1" x14ac:dyDescent="0.2">
      <c r="A427" s="43"/>
      <c r="B427" s="37"/>
      <c r="C427" s="37"/>
      <c r="D427" s="37"/>
      <c r="E427" s="37"/>
      <c r="F427" s="37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</row>
    <row r="428" spans="1:26" ht="14.25" customHeight="1" x14ac:dyDescent="0.2">
      <c r="A428" s="43"/>
      <c r="B428" s="37"/>
      <c r="C428" s="37"/>
      <c r="D428" s="37"/>
      <c r="E428" s="37"/>
      <c r="F428" s="37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</row>
    <row r="429" spans="1:26" ht="14.25" customHeight="1" x14ac:dyDescent="0.2">
      <c r="A429" s="43"/>
      <c r="B429" s="37"/>
      <c r="C429" s="37"/>
      <c r="D429" s="37"/>
      <c r="E429" s="37"/>
      <c r="F429" s="37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</row>
    <row r="430" spans="1:26" ht="14.25" customHeight="1" x14ac:dyDescent="0.2">
      <c r="A430" s="43"/>
      <c r="B430" s="37"/>
      <c r="C430" s="37"/>
      <c r="D430" s="37"/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</row>
    <row r="431" spans="1:26" ht="14.25" customHeight="1" x14ac:dyDescent="0.2">
      <c r="A431" s="43"/>
      <c r="B431" s="37"/>
      <c r="C431" s="37"/>
      <c r="D431" s="37"/>
      <c r="E431" s="37"/>
      <c r="F431" s="37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</row>
    <row r="432" spans="1:26" ht="14.25" customHeight="1" x14ac:dyDescent="0.2">
      <c r="A432" s="43"/>
      <c r="B432" s="37"/>
      <c r="C432" s="37"/>
      <c r="D432" s="37"/>
      <c r="E432" s="37"/>
      <c r="F432" s="37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</row>
    <row r="433" spans="1:26" ht="14.25" customHeight="1" x14ac:dyDescent="0.2">
      <c r="A433" s="43"/>
      <c r="B433" s="37"/>
      <c r="C433" s="37"/>
      <c r="D433" s="37"/>
      <c r="E433" s="37"/>
      <c r="F433" s="37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</row>
    <row r="434" spans="1:26" ht="14.25" customHeight="1" x14ac:dyDescent="0.2">
      <c r="A434" s="43"/>
      <c r="B434" s="37"/>
      <c r="C434" s="37"/>
      <c r="D434" s="37"/>
      <c r="E434" s="37"/>
      <c r="F434" s="37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</row>
    <row r="435" spans="1:26" ht="14.25" customHeight="1" x14ac:dyDescent="0.2">
      <c r="A435" s="43"/>
      <c r="B435" s="37"/>
      <c r="C435" s="37"/>
      <c r="D435" s="37"/>
      <c r="E435" s="37"/>
      <c r="F435" s="37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</row>
    <row r="436" spans="1:26" ht="14.25" customHeight="1" x14ac:dyDescent="0.2">
      <c r="A436" s="43"/>
      <c r="B436" s="37"/>
      <c r="C436" s="37"/>
      <c r="D436" s="37"/>
      <c r="E436" s="37"/>
      <c r="F436" s="37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</row>
    <row r="437" spans="1:26" ht="14.25" customHeight="1" x14ac:dyDescent="0.2">
      <c r="A437" s="43"/>
      <c r="B437" s="37"/>
      <c r="C437" s="37"/>
      <c r="D437" s="37"/>
      <c r="E437" s="37"/>
      <c r="F437" s="37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</row>
    <row r="438" spans="1:26" ht="14.25" customHeight="1" x14ac:dyDescent="0.2">
      <c r="A438" s="43"/>
      <c r="B438" s="37"/>
      <c r="C438" s="37"/>
      <c r="D438" s="37"/>
      <c r="E438" s="37"/>
      <c r="F438" s="37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</row>
    <row r="439" spans="1:26" ht="14.25" customHeight="1" x14ac:dyDescent="0.2">
      <c r="A439" s="43"/>
      <c r="B439" s="37"/>
      <c r="C439" s="37"/>
      <c r="D439" s="37"/>
      <c r="E439" s="37"/>
      <c r="F439" s="37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</row>
    <row r="440" spans="1:26" ht="14.25" customHeight="1" x14ac:dyDescent="0.2">
      <c r="A440" s="43"/>
      <c r="B440" s="37"/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</row>
    <row r="441" spans="1:26" ht="14.25" customHeight="1" x14ac:dyDescent="0.2">
      <c r="A441" s="43"/>
      <c r="B441" s="37"/>
      <c r="C441" s="37"/>
      <c r="D441" s="37"/>
      <c r="E441" s="37"/>
      <c r="F441" s="37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</row>
    <row r="442" spans="1:26" ht="14.25" customHeight="1" x14ac:dyDescent="0.2">
      <c r="A442" s="43"/>
      <c r="B442" s="37"/>
      <c r="C442" s="37"/>
      <c r="D442" s="37"/>
      <c r="E442" s="37"/>
      <c r="F442" s="37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</row>
    <row r="443" spans="1:26" ht="14.25" customHeight="1" x14ac:dyDescent="0.2">
      <c r="A443" s="43"/>
      <c r="B443" s="37"/>
      <c r="C443" s="37"/>
      <c r="D443" s="37"/>
      <c r="E443" s="37"/>
      <c r="F443" s="37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</row>
    <row r="444" spans="1:26" ht="14.25" customHeight="1" x14ac:dyDescent="0.2">
      <c r="A444" s="43"/>
      <c r="B444" s="37"/>
      <c r="C444" s="37"/>
      <c r="D444" s="37"/>
      <c r="E444" s="37"/>
      <c r="F444" s="37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</row>
    <row r="445" spans="1:26" ht="14.25" customHeight="1" x14ac:dyDescent="0.2">
      <c r="A445" s="43"/>
      <c r="B445" s="37"/>
      <c r="C445" s="37"/>
      <c r="D445" s="37"/>
      <c r="E445" s="37"/>
      <c r="F445" s="37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</row>
    <row r="446" spans="1:26" ht="14.25" customHeight="1" x14ac:dyDescent="0.2">
      <c r="A446" s="43"/>
      <c r="B446" s="37"/>
      <c r="C446" s="37"/>
      <c r="D446" s="37"/>
      <c r="E446" s="37"/>
      <c r="F446" s="37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</row>
    <row r="447" spans="1:26" ht="14.25" customHeight="1" x14ac:dyDescent="0.2">
      <c r="A447" s="43"/>
      <c r="B447" s="37"/>
      <c r="C447" s="37"/>
      <c r="D447" s="37"/>
      <c r="E447" s="37"/>
      <c r="F447" s="37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</row>
    <row r="448" spans="1:26" ht="14.25" customHeight="1" x14ac:dyDescent="0.2">
      <c r="A448" s="43"/>
      <c r="B448" s="37"/>
      <c r="C448" s="37"/>
      <c r="D448" s="37"/>
      <c r="E448" s="37"/>
      <c r="F448" s="37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</row>
    <row r="449" spans="1:26" ht="14.25" customHeight="1" x14ac:dyDescent="0.2">
      <c r="A449" s="43"/>
      <c r="B449" s="37"/>
      <c r="C449" s="37"/>
      <c r="D449" s="37"/>
      <c r="E449" s="37"/>
      <c r="F449" s="37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</row>
    <row r="450" spans="1:26" ht="14.25" customHeight="1" x14ac:dyDescent="0.2">
      <c r="A450" s="43"/>
      <c r="B450" s="37"/>
      <c r="C450" s="37"/>
      <c r="D450" s="37"/>
      <c r="E450" s="37"/>
      <c r="F450" s="37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</row>
    <row r="451" spans="1:26" ht="14.25" customHeight="1" x14ac:dyDescent="0.2">
      <c r="A451" s="43"/>
      <c r="B451" s="37"/>
      <c r="C451" s="37"/>
      <c r="D451" s="37"/>
      <c r="E451" s="37"/>
      <c r="F451" s="37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</row>
    <row r="452" spans="1:26" ht="14.25" customHeight="1" x14ac:dyDescent="0.2">
      <c r="A452" s="43"/>
      <c r="B452" s="37"/>
      <c r="C452" s="37"/>
      <c r="D452" s="37"/>
      <c r="E452" s="37"/>
      <c r="F452" s="37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</row>
    <row r="453" spans="1:26" ht="14.25" customHeight="1" x14ac:dyDescent="0.2">
      <c r="A453" s="43"/>
      <c r="B453" s="37"/>
      <c r="C453" s="37"/>
      <c r="D453" s="37"/>
      <c r="E453" s="37"/>
      <c r="F453" s="37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</row>
    <row r="454" spans="1:26" ht="14.25" customHeight="1" x14ac:dyDescent="0.2">
      <c r="A454" s="43"/>
      <c r="B454" s="37"/>
      <c r="C454" s="37"/>
      <c r="D454" s="37"/>
      <c r="E454" s="37"/>
      <c r="F454" s="37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</row>
    <row r="455" spans="1:26" ht="14.25" customHeight="1" x14ac:dyDescent="0.2">
      <c r="A455" s="43"/>
      <c r="B455" s="37"/>
      <c r="C455" s="37"/>
      <c r="D455" s="37"/>
      <c r="E455" s="37"/>
      <c r="F455" s="37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</row>
    <row r="456" spans="1:26" ht="14.25" customHeight="1" x14ac:dyDescent="0.2">
      <c r="A456" s="43"/>
      <c r="B456" s="37"/>
      <c r="C456" s="37"/>
      <c r="D456" s="37"/>
      <c r="E456" s="37"/>
      <c r="F456" s="37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</row>
    <row r="457" spans="1:26" ht="14.25" customHeight="1" x14ac:dyDescent="0.2">
      <c r="A457" s="43"/>
      <c r="B457" s="37"/>
      <c r="C457" s="37"/>
      <c r="D457" s="37"/>
      <c r="E457" s="37"/>
      <c r="F457" s="37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</row>
    <row r="458" spans="1:26" ht="14.25" customHeight="1" x14ac:dyDescent="0.2">
      <c r="A458" s="43"/>
      <c r="B458" s="37"/>
      <c r="C458" s="37"/>
      <c r="D458" s="37"/>
      <c r="E458" s="37"/>
      <c r="F458" s="37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</row>
    <row r="459" spans="1:26" ht="14.25" customHeight="1" x14ac:dyDescent="0.2">
      <c r="A459" s="43"/>
      <c r="B459" s="37"/>
      <c r="C459" s="37"/>
      <c r="D459" s="37"/>
      <c r="E459" s="37"/>
      <c r="F459" s="37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</row>
    <row r="460" spans="1:26" ht="14.25" customHeight="1" x14ac:dyDescent="0.2">
      <c r="A460" s="43"/>
      <c r="B460" s="37"/>
      <c r="C460" s="37"/>
      <c r="D460" s="37"/>
      <c r="E460" s="37"/>
      <c r="F460" s="37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</row>
    <row r="461" spans="1:26" ht="14.25" customHeight="1" x14ac:dyDescent="0.2">
      <c r="A461" s="43"/>
      <c r="B461" s="37"/>
      <c r="C461" s="37"/>
      <c r="D461" s="37"/>
      <c r="E461" s="37"/>
      <c r="F461" s="37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</row>
    <row r="462" spans="1:26" ht="14.25" customHeight="1" x14ac:dyDescent="0.2">
      <c r="A462" s="43"/>
      <c r="B462" s="37"/>
      <c r="C462" s="37"/>
      <c r="D462" s="37"/>
      <c r="E462" s="37"/>
      <c r="F462" s="37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</row>
    <row r="463" spans="1:26" ht="14.25" customHeight="1" x14ac:dyDescent="0.2">
      <c r="A463" s="43"/>
      <c r="B463" s="37"/>
      <c r="C463" s="37"/>
      <c r="D463" s="37"/>
      <c r="E463" s="37"/>
      <c r="F463" s="37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</row>
    <row r="464" spans="1:26" ht="14.25" customHeight="1" x14ac:dyDescent="0.2">
      <c r="A464" s="43"/>
      <c r="B464" s="37"/>
      <c r="C464" s="37"/>
      <c r="D464" s="37"/>
      <c r="E464" s="37"/>
      <c r="F464" s="37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</row>
    <row r="465" spans="1:26" ht="14.25" customHeight="1" x14ac:dyDescent="0.2">
      <c r="A465" s="43"/>
      <c r="B465" s="37"/>
      <c r="C465" s="37"/>
      <c r="D465" s="37"/>
      <c r="E465" s="37"/>
      <c r="F465" s="37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</row>
    <row r="466" spans="1:26" ht="14.25" customHeight="1" x14ac:dyDescent="0.2">
      <c r="A466" s="43"/>
      <c r="B466" s="37"/>
      <c r="C466" s="37"/>
      <c r="D466" s="37"/>
      <c r="E466" s="37"/>
      <c r="F466" s="37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</row>
    <row r="467" spans="1:26" ht="14.25" customHeight="1" x14ac:dyDescent="0.2">
      <c r="A467" s="43"/>
      <c r="B467" s="37"/>
      <c r="C467" s="37"/>
      <c r="D467" s="37"/>
      <c r="E467" s="37"/>
      <c r="F467" s="37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</row>
    <row r="468" spans="1:26" ht="14.25" customHeight="1" x14ac:dyDescent="0.2">
      <c r="A468" s="43"/>
      <c r="B468" s="37"/>
      <c r="C468" s="37"/>
      <c r="D468" s="37"/>
      <c r="E468" s="37"/>
      <c r="F468" s="37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</row>
    <row r="469" spans="1:26" ht="14.25" customHeight="1" x14ac:dyDescent="0.2">
      <c r="A469" s="43"/>
      <c r="B469" s="37"/>
      <c r="C469" s="37"/>
      <c r="D469" s="37"/>
      <c r="E469" s="37"/>
      <c r="F469" s="37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</row>
    <row r="470" spans="1:26" ht="14.25" customHeight="1" x14ac:dyDescent="0.2">
      <c r="A470" s="43"/>
      <c r="B470" s="37"/>
      <c r="C470" s="37"/>
      <c r="D470" s="37"/>
      <c r="E470" s="37"/>
      <c r="F470" s="37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</row>
    <row r="471" spans="1:26" ht="14.25" customHeight="1" x14ac:dyDescent="0.2">
      <c r="A471" s="43"/>
      <c r="B471" s="37"/>
      <c r="C471" s="37"/>
      <c r="D471" s="37"/>
      <c r="E471" s="37"/>
      <c r="F471" s="37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</row>
    <row r="472" spans="1:26" ht="14.25" customHeight="1" x14ac:dyDescent="0.2">
      <c r="A472" s="43"/>
      <c r="B472" s="37"/>
      <c r="C472" s="37"/>
      <c r="D472" s="37"/>
      <c r="E472" s="37"/>
      <c r="F472" s="37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</row>
    <row r="473" spans="1:26" ht="14.25" customHeight="1" x14ac:dyDescent="0.2">
      <c r="A473" s="43"/>
      <c r="B473" s="37"/>
      <c r="C473" s="37"/>
      <c r="D473" s="37"/>
      <c r="E473" s="37"/>
      <c r="F473" s="37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</row>
    <row r="474" spans="1:26" ht="14.25" customHeight="1" x14ac:dyDescent="0.2">
      <c r="A474" s="43"/>
      <c r="B474" s="37"/>
      <c r="C474" s="37"/>
      <c r="D474" s="37"/>
      <c r="E474" s="37"/>
      <c r="F474" s="37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</row>
    <row r="475" spans="1:26" ht="14.25" customHeight="1" x14ac:dyDescent="0.2">
      <c r="A475" s="43"/>
      <c r="B475" s="37"/>
      <c r="C475" s="37"/>
      <c r="D475" s="37"/>
      <c r="E475" s="37"/>
      <c r="F475" s="37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</row>
    <row r="476" spans="1:26" ht="14.25" customHeight="1" x14ac:dyDescent="0.2">
      <c r="A476" s="43"/>
      <c r="B476" s="37"/>
      <c r="C476" s="37"/>
      <c r="D476" s="37"/>
      <c r="E476" s="37"/>
      <c r="F476" s="37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</row>
    <row r="477" spans="1:26" ht="14.25" customHeight="1" x14ac:dyDescent="0.2">
      <c r="A477" s="43"/>
      <c r="B477" s="37"/>
      <c r="C477" s="37"/>
      <c r="D477" s="37"/>
      <c r="E477" s="37"/>
      <c r="F477" s="37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</row>
    <row r="478" spans="1:26" ht="14.25" customHeight="1" x14ac:dyDescent="0.2">
      <c r="A478" s="43"/>
      <c r="B478" s="37"/>
      <c r="C478" s="37"/>
      <c r="D478" s="37"/>
      <c r="E478" s="37"/>
      <c r="F478" s="37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</row>
    <row r="479" spans="1:26" ht="14.25" customHeight="1" x14ac:dyDescent="0.2">
      <c r="A479" s="43"/>
      <c r="B479" s="37"/>
      <c r="C479" s="37"/>
      <c r="D479" s="37"/>
      <c r="E479" s="37"/>
      <c r="F479" s="37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</row>
    <row r="480" spans="1:26" ht="14.25" customHeight="1" x14ac:dyDescent="0.2">
      <c r="A480" s="43"/>
      <c r="B480" s="37"/>
      <c r="C480" s="37"/>
      <c r="D480" s="37"/>
      <c r="E480" s="37"/>
      <c r="F480" s="37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</row>
    <row r="481" spans="1:26" ht="14.25" customHeight="1" x14ac:dyDescent="0.2">
      <c r="A481" s="43"/>
      <c r="B481" s="37"/>
      <c r="C481" s="37"/>
      <c r="D481" s="37"/>
      <c r="E481" s="37"/>
      <c r="F481" s="37"/>
      <c r="G481" s="37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</row>
    <row r="482" spans="1:26" ht="14.25" customHeight="1" x14ac:dyDescent="0.2">
      <c r="A482" s="43"/>
      <c r="B482" s="37"/>
      <c r="C482" s="37"/>
      <c r="D482" s="37"/>
      <c r="E482" s="37"/>
      <c r="F482" s="37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</row>
    <row r="483" spans="1:26" ht="14.25" customHeight="1" x14ac:dyDescent="0.2">
      <c r="A483" s="43"/>
      <c r="B483" s="37"/>
      <c r="C483" s="37"/>
      <c r="D483" s="37"/>
      <c r="E483" s="37"/>
      <c r="F483" s="37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</row>
    <row r="484" spans="1:26" ht="14.25" customHeight="1" x14ac:dyDescent="0.2">
      <c r="A484" s="43"/>
      <c r="B484" s="37"/>
      <c r="C484" s="37"/>
      <c r="D484" s="37"/>
      <c r="E484" s="37"/>
      <c r="F484" s="37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</row>
    <row r="485" spans="1:26" ht="14.25" customHeight="1" x14ac:dyDescent="0.2">
      <c r="A485" s="43"/>
      <c r="B485" s="37"/>
      <c r="C485" s="37"/>
      <c r="D485" s="37"/>
      <c r="E485" s="37"/>
      <c r="F485" s="37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</row>
    <row r="486" spans="1:26" ht="14.25" customHeight="1" x14ac:dyDescent="0.2">
      <c r="A486" s="43"/>
      <c r="B486" s="37"/>
      <c r="C486" s="37"/>
      <c r="D486" s="37"/>
      <c r="E486" s="37"/>
      <c r="F486" s="37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</row>
    <row r="487" spans="1:26" ht="14.25" customHeight="1" x14ac:dyDescent="0.2">
      <c r="A487" s="43"/>
      <c r="B487" s="37"/>
      <c r="C487" s="37"/>
      <c r="D487" s="37"/>
      <c r="E487" s="37"/>
      <c r="F487" s="37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</row>
    <row r="488" spans="1:26" ht="14.25" customHeight="1" x14ac:dyDescent="0.2">
      <c r="A488" s="43"/>
      <c r="B488" s="37"/>
      <c r="C488" s="37"/>
      <c r="D488" s="37"/>
      <c r="E488" s="37"/>
      <c r="F488" s="37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</row>
    <row r="489" spans="1:26" ht="14.25" customHeight="1" x14ac:dyDescent="0.2">
      <c r="A489" s="43"/>
      <c r="B489" s="37"/>
      <c r="C489" s="37"/>
      <c r="D489" s="37"/>
      <c r="E489" s="37"/>
      <c r="F489" s="37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</row>
    <row r="490" spans="1:26" ht="14.25" customHeight="1" x14ac:dyDescent="0.2">
      <c r="A490" s="43"/>
      <c r="B490" s="37"/>
      <c r="C490" s="37"/>
      <c r="D490" s="37"/>
      <c r="E490" s="37"/>
      <c r="F490" s="37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</row>
    <row r="491" spans="1:26" ht="14.25" customHeight="1" x14ac:dyDescent="0.2">
      <c r="A491" s="43"/>
      <c r="B491" s="37"/>
      <c r="C491" s="37"/>
      <c r="D491" s="37"/>
      <c r="E491" s="37"/>
      <c r="F491" s="37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</row>
    <row r="492" spans="1:26" ht="14.25" customHeight="1" x14ac:dyDescent="0.2">
      <c r="A492" s="43"/>
      <c r="B492" s="37"/>
      <c r="C492" s="37"/>
      <c r="D492" s="37"/>
      <c r="E492" s="37"/>
      <c r="F492" s="37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</row>
    <row r="493" spans="1:26" ht="14.25" customHeight="1" x14ac:dyDescent="0.2">
      <c r="A493" s="43"/>
      <c r="B493" s="37"/>
      <c r="C493" s="37"/>
      <c r="D493" s="37"/>
      <c r="E493" s="37"/>
      <c r="F493" s="37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</row>
    <row r="494" spans="1:26" ht="14.25" customHeight="1" x14ac:dyDescent="0.2">
      <c r="A494" s="43"/>
      <c r="B494" s="37"/>
      <c r="C494" s="37"/>
      <c r="D494" s="37"/>
      <c r="E494" s="37"/>
      <c r="F494" s="37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</row>
    <row r="495" spans="1:26" ht="14.25" customHeight="1" x14ac:dyDescent="0.2">
      <c r="A495" s="43"/>
      <c r="B495" s="37"/>
      <c r="C495" s="37"/>
      <c r="D495" s="37"/>
      <c r="E495" s="37"/>
      <c r="F495" s="37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</row>
    <row r="496" spans="1:26" ht="14.25" customHeight="1" x14ac:dyDescent="0.2">
      <c r="A496" s="43"/>
      <c r="B496" s="37"/>
      <c r="C496" s="37"/>
      <c r="D496" s="37"/>
      <c r="E496" s="37"/>
      <c r="F496" s="37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</row>
    <row r="497" spans="1:26" ht="14.25" customHeight="1" x14ac:dyDescent="0.2">
      <c r="A497" s="43"/>
      <c r="B497" s="37"/>
      <c r="C497" s="37"/>
      <c r="D497" s="37"/>
      <c r="E497" s="37"/>
      <c r="F497" s="37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</row>
    <row r="498" spans="1:26" ht="14.25" customHeight="1" x14ac:dyDescent="0.2">
      <c r="A498" s="43"/>
      <c r="B498" s="37"/>
      <c r="C498" s="37"/>
      <c r="D498" s="37"/>
      <c r="E498" s="37"/>
      <c r="F498" s="37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</row>
    <row r="499" spans="1:26" ht="14.25" customHeight="1" x14ac:dyDescent="0.2">
      <c r="A499" s="43"/>
      <c r="B499" s="37"/>
      <c r="C499" s="37"/>
      <c r="D499" s="37"/>
      <c r="E499" s="37"/>
      <c r="F499" s="37"/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</row>
    <row r="500" spans="1:26" ht="14.25" customHeight="1" x14ac:dyDescent="0.2">
      <c r="A500" s="43"/>
      <c r="B500" s="37"/>
      <c r="C500" s="37"/>
      <c r="D500" s="37"/>
      <c r="E500" s="37"/>
      <c r="F500" s="37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</row>
    <row r="501" spans="1:26" ht="14.25" customHeight="1" x14ac:dyDescent="0.2">
      <c r="A501" s="43"/>
      <c r="B501" s="37"/>
      <c r="C501" s="37"/>
      <c r="D501" s="37"/>
      <c r="E501" s="37"/>
      <c r="F501" s="37"/>
      <c r="G501" s="37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</row>
    <row r="502" spans="1:26" ht="14.25" customHeight="1" x14ac:dyDescent="0.2">
      <c r="A502" s="43"/>
      <c r="B502" s="37"/>
      <c r="C502" s="37"/>
      <c r="D502" s="37"/>
      <c r="E502" s="37"/>
      <c r="F502" s="37"/>
      <c r="G502" s="37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7"/>
    </row>
    <row r="503" spans="1:26" ht="14.25" customHeight="1" x14ac:dyDescent="0.2">
      <c r="A503" s="43"/>
      <c r="B503" s="37"/>
      <c r="C503" s="37"/>
      <c r="D503" s="37"/>
      <c r="E503" s="37"/>
      <c r="F503" s="37"/>
      <c r="G503" s="37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7"/>
    </row>
    <row r="504" spans="1:26" ht="14.25" customHeight="1" x14ac:dyDescent="0.2">
      <c r="A504" s="43"/>
      <c r="B504" s="37"/>
      <c r="C504" s="37"/>
      <c r="D504" s="37"/>
      <c r="E504" s="37"/>
      <c r="F504" s="37"/>
      <c r="G504" s="37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</row>
    <row r="505" spans="1:26" ht="14.25" customHeight="1" x14ac:dyDescent="0.2">
      <c r="A505" s="43"/>
      <c r="B505" s="37"/>
      <c r="C505" s="37"/>
      <c r="D505" s="37"/>
      <c r="E505" s="37"/>
      <c r="F505" s="37"/>
      <c r="G505" s="37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</row>
    <row r="506" spans="1:26" ht="14.25" customHeight="1" x14ac:dyDescent="0.2">
      <c r="A506" s="43"/>
      <c r="B506" s="37"/>
      <c r="C506" s="37"/>
      <c r="D506" s="37"/>
      <c r="E506" s="37"/>
      <c r="F506" s="37"/>
      <c r="G506" s="37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</row>
    <row r="507" spans="1:26" ht="14.25" customHeight="1" x14ac:dyDescent="0.2">
      <c r="A507" s="43"/>
      <c r="B507" s="37"/>
      <c r="C507" s="37"/>
      <c r="D507" s="37"/>
      <c r="E507" s="37"/>
      <c r="F507" s="37"/>
      <c r="G507" s="37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</row>
    <row r="508" spans="1:26" ht="14.25" customHeight="1" x14ac:dyDescent="0.2">
      <c r="A508" s="43"/>
      <c r="B508" s="37"/>
      <c r="C508" s="37"/>
      <c r="D508" s="37"/>
      <c r="E508" s="37"/>
      <c r="F508" s="37"/>
      <c r="G508" s="37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</row>
    <row r="509" spans="1:26" ht="14.25" customHeight="1" x14ac:dyDescent="0.2">
      <c r="A509" s="43"/>
      <c r="B509" s="37"/>
      <c r="C509" s="37"/>
      <c r="D509" s="37"/>
      <c r="E509" s="37"/>
      <c r="F509" s="37"/>
      <c r="G509" s="37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</row>
    <row r="510" spans="1:26" ht="14.25" customHeight="1" x14ac:dyDescent="0.2">
      <c r="A510" s="43"/>
      <c r="B510" s="37"/>
      <c r="C510" s="37"/>
      <c r="D510" s="37"/>
      <c r="E510" s="37"/>
      <c r="F510" s="37"/>
      <c r="G510" s="37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</row>
    <row r="511" spans="1:26" ht="14.25" customHeight="1" x14ac:dyDescent="0.2">
      <c r="A511" s="43"/>
      <c r="B511" s="37"/>
      <c r="C511" s="37"/>
      <c r="D511" s="37"/>
      <c r="E511" s="37"/>
      <c r="F511" s="37"/>
      <c r="G511" s="37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</row>
    <row r="512" spans="1:26" ht="14.25" customHeight="1" x14ac:dyDescent="0.2">
      <c r="A512" s="43"/>
      <c r="B512" s="37"/>
      <c r="C512" s="37"/>
      <c r="D512" s="37"/>
      <c r="E512" s="37"/>
      <c r="F512" s="37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</row>
    <row r="513" spans="1:26" ht="14.25" customHeight="1" x14ac:dyDescent="0.2">
      <c r="A513" s="43"/>
      <c r="B513" s="37"/>
      <c r="C513" s="37"/>
      <c r="D513" s="37"/>
      <c r="E513" s="37"/>
      <c r="F513" s="37"/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</row>
    <row r="514" spans="1:26" ht="14.25" customHeight="1" x14ac:dyDescent="0.2">
      <c r="A514" s="43"/>
      <c r="B514" s="37"/>
      <c r="C514" s="37"/>
      <c r="D514" s="37"/>
      <c r="E514" s="37"/>
      <c r="F514" s="37"/>
      <c r="G514" s="37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</row>
    <row r="515" spans="1:26" ht="14.25" customHeight="1" x14ac:dyDescent="0.2">
      <c r="A515" s="43"/>
      <c r="B515" s="37"/>
      <c r="C515" s="37"/>
      <c r="D515" s="37"/>
      <c r="E515" s="37"/>
      <c r="F515" s="37"/>
      <c r="G515" s="37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</row>
    <row r="516" spans="1:26" ht="14.25" customHeight="1" x14ac:dyDescent="0.2">
      <c r="A516" s="43"/>
      <c r="B516" s="37"/>
      <c r="C516" s="37"/>
      <c r="D516" s="37"/>
      <c r="E516" s="37"/>
      <c r="F516" s="37"/>
      <c r="G516" s="37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</row>
    <row r="517" spans="1:26" ht="14.25" customHeight="1" x14ac:dyDescent="0.2">
      <c r="A517" s="43"/>
      <c r="B517" s="37"/>
      <c r="C517" s="37"/>
      <c r="D517" s="37"/>
      <c r="E517" s="37"/>
      <c r="F517" s="37"/>
      <c r="G517" s="37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7"/>
    </row>
    <row r="518" spans="1:26" ht="14.25" customHeight="1" x14ac:dyDescent="0.2">
      <c r="A518" s="43"/>
      <c r="B518" s="37"/>
      <c r="C518" s="37"/>
      <c r="D518" s="37"/>
      <c r="E518" s="37"/>
      <c r="F518" s="37"/>
      <c r="G518" s="37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7"/>
    </row>
    <row r="519" spans="1:26" ht="14.25" customHeight="1" x14ac:dyDescent="0.2">
      <c r="A519" s="43"/>
      <c r="B519" s="37"/>
      <c r="C519" s="37"/>
      <c r="D519" s="37"/>
      <c r="E519" s="37"/>
      <c r="F519" s="37"/>
      <c r="G519" s="37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</row>
    <row r="520" spans="1:26" ht="14.25" customHeight="1" x14ac:dyDescent="0.2">
      <c r="A520" s="43"/>
      <c r="B520" s="37"/>
      <c r="C520" s="37"/>
      <c r="D520" s="37"/>
      <c r="E520" s="37"/>
      <c r="F520" s="37"/>
      <c r="G520" s="37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</row>
    <row r="521" spans="1:26" ht="14.25" customHeight="1" x14ac:dyDescent="0.2">
      <c r="A521" s="43"/>
      <c r="B521" s="37"/>
      <c r="C521" s="37"/>
      <c r="D521" s="37"/>
      <c r="E521" s="37"/>
      <c r="F521" s="37"/>
      <c r="G521" s="37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</row>
    <row r="522" spans="1:26" ht="14.25" customHeight="1" x14ac:dyDescent="0.2">
      <c r="A522" s="43"/>
      <c r="B522" s="37"/>
      <c r="C522" s="37"/>
      <c r="D522" s="37"/>
      <c r="E522" s="37"/>
      <c r="F522" s="37"/>
      <c r="G522" s="37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</row>
    <row r="523" spans="1:26" ht="14.25" customHeight="1" x14ac:dyDescent="0.2">
      <c r="A523" s="43"/>
      <c r="B523" s="37"/>
      <c r="C523" s="37"/>
      <c r="D523" s="37"/>
      <c r="E523" s="37"/>
      <c r="F523" s="37"/>
      <c r="G523" s="37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</row>
    <row r="524" spans="1:26" ht="14.25" customHeight="1" x14ac:dyDescent="0.2">
      <c r="A524" s="43"/>
      <c r="B524" s="37"/>
      <c r="C524" s="37"/>
      <c r="D524" s="37"/>
      <c r="E524" s="37"/>
      <c r="F524" s="37"/>
      <c r="G524" s="37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37"/>
      <c r="Z524" s="37"/>
    </row>
    <row r="525" spans="1:26" ht="14.25" customHeight="1" x14ac:dyDescent="0.2">
      <c r="A525" s="43"/>
      <c r="B525" s="37"/>
      <c r="C525" s="37"/>
      <c r="D525" s="37"/>
      <c r="E525" s="37"/>
      <c r="F525" s="37"/>
      <c r="G525" s="37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37"/>
      <c r="Z525" s="37"/>
    </row>
    <row r="526" spans="1:26" ht="14.25" customHeight="1" x14ac:dyDescent="0.2">
      <c r="A526" s="43"/>
      <c r="B526" s="37"/>
      <c r="C526" s="37"/>
      <c r="D526" s="37"/>
      <c r="E526" s="37"/>
      <c r="F526" s="37"/>
      <c r="G526" s="37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37"/>
      <c r="Z526" s="37"/>
    </row>
    <row r="527" spans="1:26" ht="14.25" customHeight="1" x14ac:dyDescent="0.2">
      <c r="A527" s="43"/>
      <c r="B527" s="37"/>
      <c r="C527" s="37"/>
      <c r="D527" s="37"/>
      <c r="E527" s="37"/>
      <c r="F527" s="37"/>
      <c r="G527" s="37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37"/>
      <c r="Z527" s="37"/>
    </row>
    <row r="528" spans="1:26" ht="14.25" customHeight="1" x14ac:dyDescent="0.2">
      <c r="A528" s="43"/>
      <c r="B528" s="37"/>
      <c r="C528" s="37"/>
      <c r="D528" s="37"/>
      <c r="E528" s="37"/>
      <c r="F528" s="37"/>
      <c r="G528" s="37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7"/>
      <c r="Z528" s="37"/>
    </row>
    <row r="529" spans="1:26" ht="14.25" customHeight="1" x14ac:dyDescent="0.2">
      <c r="A529" s="43"/>
      <c r="B529" s="37"/>
      <c r="C529" s="37"/>
      <c r="D529" s="37"/>
      <c r="E529" s="37"/>
      <c r="F529" s="37"/>
      <c r="G529" s="37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37"/>
      <c r="Z529" s="37"/>
    </row>
    <row r="530" spans="1:26" ht="14.25" customHeight="1" x14ac:dyDescent="0.2">
      <c r="A530" s="43"/>
      <c r="B530" s="37"/>
      <c r="C530" s="37"/>
      <c r="D530" s="37"/>
      <c r="E530" s="37"/>
      <c r="F530" s="37"/>
      <c r="G530" s="37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37"/>
      <c r="Z530" s="37"/>
    </row>
    <row r="531" spans="1:26" ht="14.25" customHeight="1" x14ac:dyDescent="0.2">
      <c r="A531" s="43"/>
      <c r="B531" s="37"/>
      <c r="C531" s="37"/>
      <c r="D531" s="37"/>
      <c r="E531" s="37"/>
      <c r="F531" s="37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37"/>
      <c r="Z531" s="37"/>
    </row>
    <row r="532" spans="1:26" ht="14.25" customHeight="1" x14ac:dyDescent="0.2">
      <c r="A532" s="43"/>
      <c r="B532" s="37"/>
      <c r="C532" s="37"/>
      <c r="D532" s="37"/>
      <c r="E532" s="37"/>
      <c r="F532" s="37"/>
      <c r="G532" s="37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7"/>
      <c r="Z532" s="37"/>
    </row>
    <row r="533" spans="1:26" ht="14.25" customHeight="1" x14ac:dyDescent="0.2">
      <c r="A533" s="43"/>
      <c r="B533" s="37"/>
      <c r="C533" s="37"/>
      <c r="D533" s="37"/>
      <c r="E533" s="37"/>
      <c r="F533" s="37"/>
      <c r="G533" s="37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37"/>
      <c r="Z533" s="37"/>
    </row>
    <row r="534" spans="1:26" ht="14.25" customHeight="1" x14ac:dyDescent="0.2">
      <c r="A534" s="43"/>
      <c r="B534" s="37"/>
      <c r="C534" s="37"/>
      <c r="D534" s="37"/>
      <c r="E534" s="37"/>
      <c r="F534" s="37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37"/>
      <c r="Z534" s="37"/>
    </row>
    <row r="535" spans="1:26" ht="14.25" customHeight="1" x14ac:dyDescent="0.2">
      <c r="A535" s="43"/>
      <c r="B535" s="37"/>
      <c r="C535" s="37"/>
      <c r="D535" s="37"/>
      <c r="E535" s="37"/>
      <c r="F535" s="37"/>
      <c r="G535" s="37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7"/>
    </row>
    <row r="536" spans="1:26" ht="14.25" customHeight="1" x14ac:dyDescent="0.2">
      <c r="A536" s="43"/>
      <c r="B536" s="37"/>
      <c r="C536" s="37"/>
      <c r="D536" s="37"/>
      <c r="E536" s="37"/>
      <c r="F536" s="37"/>
      <c r="G536" s="37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37"/>
      <c r="Z536" s="37"/>
    </row>
    <row r="537" spans="1:26" ht="14.25" customHeight="1" x14ac:dyDescent="0.2">
      <c r="A537" s="43"/>
      <c r="B537" s="37"/>
      <c r="C537" s="37"/>
      <c r="D537" s="37"/>
      <c r="E537" s="37"/>
      <c r="F537" s="37"/>
      <c r="G537" s="37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37"/>
      <c r="Z537" s="37"/>
    </row>
    <row r="538" spans="1:26" ht="14.25" customHeight="1" x14ac:dyDescent="0.2">
      <c r="A538" s="43"/>
      <c r="B538" s="37"/>
      <c r="C538" s="37"/>
      <c r="D538" s="37"/>
      <c r="E538" s="37"/>
      <c r="F538" s="37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37"/>
      <c r="Z538" s="37"/>
    </row>
    <row r="539" spans="1:26" ht="14.25" customHeight="1" x14ac:dyDescent="0.2">
      <c r="A539" s="43"/>
      <c r="B539" s="37"/>
      <c r="C539" s="37"/>
      <c r="D539" s="37"/>
      <c r="E539" s="37"/>
      <c r="F539" s="37"/>
      <c r="G539" s="37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7"/>
    </row>
    <row r="540" spans="1:26" ht="14.25" customHeight="1" x14ac:dyDescent="0.2">
      <c r="A540" s="43"/>
      <c r="B540" s="37"/>
      <c r="C540" s="37"/>
      <c r="D540" s="37"/>
      <c r="E540" s="37"/>
      <c r="F540" s="37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7"/>
    </row>
    <row r="541" spans="1:26" ht="14.25" customHeight="1" x14ac:dyDescent="0.2">
      <c r="A541" s="43"/>
      <c r="B541" s="37"/>
      <c r="C541" s="37"/>
      <c r="D541" s="37"/>
      <c r="E541" s="37"/>
      <c r="F541" s="37"/>
      <c r="G541" s="37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  <c r="Y541" s="37"/>
      <c r="Z541" s="37"/>
    </row>
    <row r="542" spans="1:26" ht="14.25" customHeight="1" x14ac:dyDescent="0.2">
      <c r="A542" s="43"/>
      <c r="B542" s="37"/>
      <c r="C542" s="37"/>
      <c r="D542" s="37"/>
      <c r="E542" s="37"/>
      <c r="F542" s="37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  <c r="Y542" s="37"/>
      <c r="Z542" s="37"/>
    </row>
    <row r="543" spans="1:26" ht="14.25" customHeight="1" x14ac:dyDescent="0.2">
      <c r="A543" s="43"/>
      <c r="B543" s="37"/>
      <c r="C543" s="37"/>
      <c r="D543" s="37"/>
      <c r="E543" s="37"/>
      <c r="F543" s="37"/>
      <c r="G543" s="37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  <c r="Y543" s="37"/>
      <c r="Z543" s="37"/>
    </row>
    <row r="544" spans="1:26" ht="14.25" customHeight="1" x14ac:dyDescent="0.2">
      <c r="A544" s="43"/>
      <c r="B544" s="37"/>
      <c r="C544" s="37"/>
      <c r="D544" s="37"/>
      <c r="E544" s="37"/>
      <c r="F544" s="37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37"/>
      <c r="Z544" s="37"/>
    </row>
    <row r="545" spans="1:26" ht="14.25" customHeight="1" x14ac:dyDescent="0.2">
      <c r="A545" s="43"/>
      <c r="B545" s="37"/>
      <c r="C545" s="37"/>
      <c r="D545" s="37"/>
      <c r="E545" s="37"/>
      <c r="F545" s="37"/>
      <c r="G545" s="37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37"/>
      <c r="Z545" s="37"/>
    </row>
    <row r="546" spans="1:26" ht="14.25" customHeight="1" x14ac:dyDescent="0.2">
      <c r="A546" s="43"/>
      <c r="B546" s="37"/>
      <c r="C546" s="37"/>
      <c r="D546" s="37"/>
      <c r="E546" s="37"/>
      <c r="F546" s="37"/>
      <c r="G546" s="37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  <c r="Y546" s="37"/>
      <c r="Z546" s="37"/>
    </row>
    <row r="547" spans="1:26" ht="14.25" customHeight="1" x14ac:dyDescent="0.2">
      <c r="A547" s="43"/>
      <c r="B547" s="37"/>
      <c r="C547" s="37"/>
      <c r="D547" s="37"/>
      <c r="E547" s="37"/>
      <c r="F547" s="37"/>
      <c r="G547" s="37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  <c r="Y547" s="37"/>
      <c r="Z547" s="37"/>
    </row>
    <row r="548" spans="1:26" ht="14.25" customHeight="1" x14ac:dyDescent="0.2">
      <c r="A548" s="43"/>
      <c r="B548" s="37"/>
      <c r="C548" s="37"/>
      <c r="D548" s="37"/>
      <c r="E548" s="37"/>
      <c r="F548" s="37"/>
      <c r="G548" s="37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37"/>
      <c r="Z548" s="37"/>
    </row>
    <row r="549" spans="1:26" ht="14.25" customHeight="1" x14ac:dyDescent="0.2">
      <c r="A549" s="43"/>
      <c r="B549" s="37"/>
      <c r="C549" s="37"/>
      <c r="D549" s="37"/>
      <c r="E549" s="37"/>
      <c r="F549" s="37"/>
      <c r="G549" s="37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  <c r="Y549" s="37"/>
      <c r="Z549" s="37"/>
    </row>
    <row r="550" spans="1:26" ht="14.25" customHeight="1" x14ac:dyDescent="0.2">
      <c r="A550" s="43"/>
      <c r="B550" s="37"/>
      <c r="C550" s="37"/>
      <c r="D550" s="37"/>
      <c r="E550" s="37"/>
      <c r="F550" s="37"/>
      <c r="G550" s="37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37"/>
      <c r="Z550" s="37"/>
    </row>
    <row r="551" spans="1:26" ht="14.25" customHeight="1" x14ac:dyDescent="0.2">
      <c r="A551" s="43"/>
      <c r="B551" s="37"/>
      <c r="C551" s="37"/>
      <c r="D551" s="37"/>
      <c r="E551" s="37"/>
      <c r="F551" s="37"/>
      <c r="G551" s="37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  <c r="Y551" s="37"/>
      <c r="Z551" s="37"/>
    </row>
    <row r="552" spans="1:26" ht="14.25" customHeight="1" x14ac:dyDescent="0.2">
      <c r="A552" s="43"/>
      <c r="B552" s="37"/>
      <c r="C552" s="37"/>
      <c r="D552" s="37"/>
      <c r="E552" s="37"/>
      <c r="F552" s="37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37"/>
      <c r="Z552" s="37"/>
    </row>
    <row r="553" spans="1:26" ht="14.25" customHeight="1" x14ac:dyDescent="0.2">
      <c r="A553" s="43"/>
      <c r="B553" s="37"/>
      <c r="C553" s="37"/>
      <c r="D553" s="37"/>
      <c r="E553" s="37"/>
      <c r="F553" s="37"/>
      <c r="G553" s="37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37"/>
      <c r="Z553" s="37"/>
    </row>
    <row r="554" spans="1:26" ht="14.25" customHeight="1" x14ac:dyDescent="0.2">
      <c r="A554" s="43"/>
      <c r="B554" s="37"/>
      <c r="C554" s="37"/>
      <c r="D554" s="37"/>
      <c r="E554" s="37"/>
      <c r="F554" s="37"/>
      <c r="G554" s="37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37"/>
      <c r="Z554" s="37"/>
    </row>
    <row r="555" spans="1:26" ht="14.25" customHeight="1" x14ac:dyDescent="0.2">
      <c r="A555" s="43"/>
      <c r="B555" s="37"/>
      <c r="C555" s="37"/>
      <c r="D555" s="37"/>
      <c r="E555" s="37"/>
      <c r="F555" s="37"/>
      <c r="G555" s="37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37"/>
      <c r="Z555" s="37"/>
    </row>
    <row r="556" spans="1:26" ht="14.25" customHeight="1" x14ac:dyDescent="0.2">
      <c r="A556" s="43"/>
      <c r="B556" s="37"/>
      <c r="C556" s="37"/>
      <c r="D556" s="37"/>
      <c r="E556" s="37"/>
      <c r="F556" s="37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37"/>
      <c r="Z556" s="37"/>
    </row>
    <row r="557" spans="1:26" ht="14.25" customHeight="1" x14ac:dyDescent="0.2">
      <c r="A557" s="43"/>
      <c r="B557" s="37"/>
      <c r="C557" s="37"/>
      <c r="D557" s="37"/>
      <c r="E557" s="37"/>
      <c r="F557" s="37"/>
      <c r="G557" s="37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37"/>
      <c r="Z557" s="37"/>
    </row>
    <row r="558" spans="1:26" ht="14.25" customHeight="1" x14ac:dyDescent="0.2">
      <c r="A558" s="43"/>
      <c r="B558" s="37"/>
      <c r="C558" s="37"/>
      <c r="D558" s="37"/>
      <c r="E558" s="37"/>
      <c r="F558" s="37"/>
      <c r="G558" s="37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37"/>
      <c r="Z558" s="37"/>
    </row>
    <row r="559" spans="1:26" ht="14.25" customHeight="1" x14ac:dyDescent="0.2">
      <c r="A559" s="43"/>
      <c r="B559" s="37"/>
      <c r="C559" s="37"/>
      <c r="D559" s="37"/>
      <c r="E559" s="37"/>
      <c r="F559" s="37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37"/>
      <c r="Z559" s="37"/>
    </row>
    <row r="560" spans="1:26" ht="14.25" customHeight="1" x14ac:dyDescent="0.2">
      <c r="A560" s="43"/>
      <c r="B560" s="37"/>
      <c r="C560" s="37"/>
      <c r="D560" s="37"/>
      <c r="E560" s="37"/>
      <c r="F560" s="37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37"/>
      <c r="Z560" s="37"/>
    </row>
    <row r="561" spans="1:26" ht="14.25" customHeight="1" x14ac:dyDescent="0.2">
      <c r="A561" s="43"/>
      <c r="B561" s="37"/>
      <c r="C561" s="37"/>
      <c r="D561" s="37"/>
      <c r="E561" s="37"/>
      <c r="F561" s="37"/>
      <c r="G561" s="37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37"/>
      <c r="Z561" s="37"/>
    </row>
    <row r="562" spans="1:26" ht="14.25" customHeight="1" x14ac:dyDescent="0.2">
      <c r="A562" s="43"/>
      <c r="B562" s="37"/>
      <c r="C562" s="37"/>
      <c r="D562" s="37"/>
      <c r="E562" s="37"/>
      <c r="F562" s="37"/>
      <c r="G562" s="37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  <c r="Y562" s="37"/>
      <c r="Z562" s="37"/>
    </row>
    <row r="563" spans="1:26" ht="14.25" customHeight="1" x14ac:dyDescent="0.2">
      <c r="A563" s="43"/>
      <c r="B563" s="37"/>
      <c r="C563" s="37"/>
      <c r="D563" s="37"/>
      <c r="E563" s="37"/>
      <c r="F563" s="37"/>
      <c r="G563" s="37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  <c r="Y563" s="37"/>
      <c r="Z563" s="37"/>
    </row>
    <row r="564" spans="1:26" ht="14.25" customHeight="1" x14ac:dyDescent="0.2">
      <c r="A564" s="43"/>
      <c r="B564" s="37"/>
      <c r="C564" s="37"/>
      <c r="D564" s="37"/>
      <c r="E564" s="37"/>
      <c r="F564" s="37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37"/>
      <c r="Z564" s="37"/>
    </row>
    <row r="565" spans="1:26" ht="14.25" customHeight="1" x14ac:dyDescent="0.2">
      <c r="A565" s="43"/>
      <c r="B565" s="37"/>
      <c r="C565" s="37"/>
      <c r="D565" s="37"/>
      <c r="E565" s="37"/>
      <c r="F565" s="37"/>
      <c r="G565" s="37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  <c r="Y565" s="37"/>
      <c r="Z565" s="37"/>
    </row>
    <row r="566" spans="1:26" ht="14.25" customHeight="1" x14ac:dyDescent="0.2">
      <c r="A566" s="43"/>
      <c r="B566" s="37"/>
      <c r="C566" s="37"/>
      <c r="D566" s="37"/>
      <c r="E566" s="37"/>
      <c r="F566" s="37"/>
      <c r="G566" s="37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37"/>
      <c r="Z566" s="37"/>
    </row>
    <row r="567" spans="1:26" ht="14.25" customHeight="1" x14ac:dyDescent="0.2">
      <c r="A567" s="43"/>
      <c r="B567" s="37"/>
      <c r="C567" s="37"/>
      <c r="D567" s="37"/>
      <c r="E567" s="37"/>
      <c r="F567" s="37"/>
      <c r="G567" s="37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  <c r="Y567" s="37"/>
      <c r="Z567" s="37"/>
    </row>
    <row r="568" spans="1:26" ht="14.25" customHeight="1" x14ac:dyDescent="0.2">
      <c r="A568" s="43"/>
      <c r="B568" s="37"/>
      <c r="C568" s="37"/>
      <c r="D568" s="37"/>
      <c r="E568" s="37"/>
      <c r="F568" s="37"/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37"/>
      <c r="Z568" s="37"/>
    </row>
    <row r="569" spans="1:26" ht="14.25" customHeight="1" x14ac:dyDescent="0.2">
      <c r="A569" s="43"/>
      <c r="B569" s="37"/>
      <c r="C569" s="37"/>
      <c r="D569" s="37"/>
      <c r="E569" s="37"/>
      <c r="F569" s="37"/>
      <c r="G569" s="37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  <c r="Y569" s="37"/>
      <c r="Z569" s="37"/>
    </row>
    <row r="570" spans="1:26" ht="14.25" customHeight="1" x14ac:dyDescent="0.2">
      <c r="A570" s="43"/>
      <c r="B570" s="37"/>
      <c r="C570" s="37"/>
      <c r="D570" s="37"/>
      <c r="E570" s="37"/>
      <c r="F570" s="37"/>
      <c r="G570" s="37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  <c r="Y570" s="37"/>
      <c r="Z570" s="37"/>
    </row>
    <row r="571" spans="1:26" ht="14.25" customHeight="1" x14ac:dyDescent="0.2">
      <c r="A571" s="43"/>
      <c r="B571" s="37"/>
      <c r="C571" s="37"/>
      <c r="D571" s="37"/>
      <c r="E571" s="37"/>
      <c r="F571" s="37"/>
      <c r="G571" s="37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  <c r="Y571" s="37"/>
      <c r="Z571" s="37"/>
    </row>
    <row r="572" spans="1:26" ht="14.25" customHeight="1" x14ac:dyDescent="0.2">
      <c r="A572" s="43"/>
      <c r="B572" s="37"/>
      <c r="C572" s="37"/>
      <c r="D572" s="37"/>
      <c r="E572" s="37"/>
      <c r="F572" s="37"/>
      <c r="G572" s="37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  <c r="Y572" s="37"/>
      <c r="Z572" s="37"/>
    </row>
    <row r="573" spans="1:26" ht="14.25" customHeight="1" x14ac:dyDescent="0.2">
      <c r="A573" s="43"/>
      <c r="B573" s="37"/>
      <c r="C573" s="37"/>
      <c r="D573" s="37"/>
      <c r="E573" s="37"/>
      <c r="F573" s="37"/>
      <c r="G573" s="37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  <c r="Y573" s="37"/>
      <c r="Z573" s="37"/>
    </row>
    <row r="574" spans="1:26" ht="14.25" customHeight="1" x14ac:dyDescent="0.2">
      <c r="A574" s="43"/>
      <c r="B574" s="37"/>
      <c r="C574" s="37"/>
      <c r="D574" s="37"/>
      <c r="E574" s="37"/>
      <c r="F574" s="37"/>
      <c r="G574" s="37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  <c r="Y574" s="37"/>
      <c r="Z574" s="37"/>
    </row>
    <row r="575" spans="1:26" ht="14.25" customHeight="1" x14ac:dyDescent="0.2">
      <c r="A575" s="43"/>
      <c r="B575" s="37"/>
      <c r="C575" s="37"/>
      <c r="D575" s="37"/>
      <c r="E575" s="37"/>
      <c r="F575" s="37"/>
      <c r="G575" s="37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  <c r="Y575" s="37"/>
      <c r="Z575" s="37"/>
    </row>
    <row r="576" spans="1:26" ht="14.25" customHeight="1" x14ac:dyDescent="0.2">
      <c r="A576" s="43"/>
      <c r="B576" s="37"/>
      <c r="C576" s="37"/>
      <c r="D576" s="37"/>
      <c r="E576" s="37"/>
      <c r="F576" s="37"/>
      <c r="G576" s="37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37"/>
      <c r="Z576" s="37"/>
    </row>
    <row r="577" spans="1:26" ht="14.25" customHeight="1" x14ac:dyDescent="0.2">
      <c r="A577" s="43"/>
      <c r="B577" s="37"/>
      <c r="C577" s="37"/>
      <c r="D577" s="37"/>
      <c r="E577" s="37"/>
      <c r="F577" s="37"/>
      <c r="G577" s="37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  <c r="Y577" s="37"/>
      <c r="Z577" s="37"/>
    </row>
    <row r="578" spans="1:26" ht="14.25" customHeight="1" x14ac:dyDescent="0.2">
      <c r="A578" s="43"/>
      <c r="B578" s="37"/>
      <c r="C578" s="37"/>
      <c r="D578" s="37"/>
      <c r="E578" s="37"/>
      <c r="F578" s="37"/>
      <c r="G578" s="37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  <c r="Y578" s="37"/>
      <c r="Z578" s="37"/>
    </row>
    <row r="579" spans="1:26" ht="14.25" customHeight="1" x14ac:dyDescent="0.2">
      <c r="A579" s="43"/>
      <c r="B579" s="37"/>
      <c r="C579" s="37"/>
      <c r="D579" s="37"/>
      <c r="E579" s="37"/>
      <c r="F579" s="37"/>
      <c r="G579" s="37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  <c r="Y579" s="37"/>
      <c r="Z579" s="37"/>
    </row>
    <row r="580" spans="1:26" ht="14.25" customHeight="1" x14ac:dyDescent="0.2">
      <c r="A580" s="43"/>
      <c r="B580" s="37"/>
      <c r="C580" s="37"/>
      <c r="D580" s="37"/>
      <c r="E580" s="37"/>
      <c r="F580" s="37"/>
      <c r="G580" s="37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37"/>
      <c r="Z580" s="37"/>
    </row>
    <row r="581" spans="1:26" ht="14.25" customHeight="1" x14ac:dyDescent="0.2">
      <c r="A581" s="43"/>
      <c r="B581" s="37"/>
      <c r="C581" s="37"/>
      <c r="D581" s="37"/>
      <c r="E581" s="37"/>
      <c r="F581" s="37"/>
      <c r="G581" s="37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  <c r="Y581" s="37"/>
      <c r="Z581" s="37"/>
    </row>
    <row r="582" spans="1:26" ht="14.25" customHeight="1" x14ac:dyDescent="0.2">
      <c r="A582" s="43"/>
      <c r="B582" s="37"/>
      <c r="C582" s="37"/>
      <c r="D582" s="37"/>
      <c r="E582" s="37"/>
      <c r="F582" s="37"/>
      <c r="G582" s="37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  <c r="Y582" s="37"/>
      <c r="Z582" s="37"/>
    </row>
    <row r="583" spans="1:26" ht="14.25" customHeight="1" x14ac:dyDescent="0.2">
      <c r="A583" s="43"/>
      <c r="B583" s="37"/>
      <c r="C583" s="37"/>
      <c r="D583" s="37"/>
      <c r="E583" s="37"/>
      <c r="F583" s="37"/>
      <c r="G583" s="37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  <c r="Y583" s="37"/>
      <c r="Z583" s="37"/>
    </row>
    <row r="584" spans="1:26" ht="14.25" customHeight="1" x14ac:dyDescent="0.2">
      <c r="A584" s="43"/>
      <c r="B584" s="37"/>
      <c r="C584" s="37"/>
      <c r="D584" s="37"/>
      <c r="E584" s="37"/>
      <c r="F584" s="37"/>
      <c r="G584" s="37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  <c r="Y584" s="37"/>
      <c r="Z584" s="37"/>
    </row>
    <row r="585" spans="1:26" ht="14.25" customHeight="1" x14ac:dyDescent="0.2">
      <c r="A585" s="43"/>
      <c r="B585" s="37"/>
      <c r="C585" s="37"/>
      <c r="D585" s="37"/>
      <c r="E585" s="37"/>
      <c r="F585" s="37"/>
      <c r="G585" s="37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  <c r="Y585" s="37"/>
      <c r="Z585" s="37"/>
    </row>
    <row r="586" spans="1:26" ht="14.25" customHeight="1" x14ac:dyDescent="0.2">
      <c r="A586" s="43"/>
      <c r="B586" s="37"/>
      <c r="C586" s="37"/>
      <c r="D586" s="37"/>
      <c r="E586" s="37"/>
      <c r="F586" s="37"/>
      <c r="G586" s="37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  <c r="Y586" s="37"/>
      <c r="Z586" s="37"/>
    </row>
    <row r="587" spans="1:26" ht="14.25" customHeight="1" x14ac:dyDescent="0.2">
      <c r="A587" s="43"/>
      <c r="B587" s="37"/>
      <c r="C587" s="37"/>
      <c r="D587" s="37"/>
      <c r="E587" s="37"/>
      <c r="F587" s="37"/>
      <c r="G587" s="37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  <c r="Y587" s="37"/>
      <c r="Z587" s="37"/>
    </row>
    <row r="588" spans="1:26" ht="14.25" customHeight="1" x14ac:dyDescent="0.2">
      <c r="A588" s="43"/>
      <c r="B588" s="37"/>
      <c r="C588" s="37"/>
      <c r="D588" s="37"/>
      <c r="E588" s="37"/>
      <c r="F588" s="37"/>
      <c r="G588" s="37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37"/>
      <c r="Z588" s="37"/>
    </row>
    <row r="589" spans="1:26" ht="14.25" customHeight="1" x14ac:dyDescent="0.2">
      <c r="A589" s="43"/>
      <c r="B589" s="37"/>
      <c r="C589" s="37"/>
      <c r="D589" s="37"/>
      <c r="E589" s="37"/>
      <c r="F589" s="37"/>
      <c r="G589" s="37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  <c r="Y589" s="37"/>
      <c r="Z589" s="37"/>
    </row>
    <row r="590" spans="1:26" ht="14.25" customHeight="1" x14ac:dyDescent="0.2">
      <c r="A590" s="43"/>
      <c r="B590" s="37"/>
      <c r="C590" s="37"/>
      <c r="D590" s="37"/>
      <c r="E590" s="37"/>
      <c r="F590" s="37"/>
      <c r="G590" s="37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37"/>
      <c r="Z590" s="37"/>
    </row>
    <row r="591" spans="1:26" ht="14.25" customHeight="1" x14ac:dyDescent="0.2">
      <c r="A591" s="43"/>
      <c r="B591" s="37"/>
      <c r="C591" s="37"/>
      <c r="D591" s="37"/>
      <c r="E591" s="37"/>
      <c r="F591" s="37"/>
      <c r="G591" s="37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  <c r="Y591" s="37"/>
      <c r="Z591" s="37"/>
    </row>
    <row r="592" spans="1:26" ht="14.25" customHeight="1" x14ac:dyDescent="0.2">
      <c r="A592" s="43"/>
      <c r="B592" s="37"/>
      <c r="C592" s="37"/>
      <c r="D592" s="37"/>
      <c r="E592" s="37"/>
      <c r="F592" s="37"/>
      <c r="G592" s="37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  <c r="Y592" s="37"/>
      <c r="Z592" s="37"/>
    </row>
    <row r="593" spans="1:26" ht="14.25" customHeight="1" x14ac:dyDescent="0.2">
      <c r="A593" s="43"/>
      <c r="B593" s="37"/>
      <c r="C593" s="37"/>
      <c r="D593" s="37"/>
      <c r="E593" s="37"/>
      <c r="F593" s="37"/>
      <c r="G593" s="37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  <c r="Y593" s="37"/>
      <c r="Z593" s="37"/>
    </row>
    <row r="594" spans="1:26" ht="14.25" customHeight="1" x14ac:dyDescent="0.2">
      <c r="A594" s="43"/>
      <c r="B594" s="37"/>
      <c r="C594" s="37"/>
      <c r="D594" s="37"/>
      <c r="E594" s="37"/>
      <c r="F594" s="37"/>
      <c r="G594" s="37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37"/>
      <c r="Z594" s="37"/>
    </row>
    <row r="595" spans="1:26" ht="14.25" customHeight="1" x14ac:dyDescent="0.2">
      <c r="A595" s="43"/>
      <c r="B595" s="37"/>
      <c r="C595" s="37"/>
      <c r="D595" s="37"/>
      <c r="E595" s="37"/>
      <c r="F595" s="37"/>
      <c r="G595" s="37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  <c r="Y595" s="37"/>
      <c r="Z595" s="37"/>
    </row>
    <row r="596" spans="1:26" ht="14.25" customHeight="1" x14ac:dyDescent="0.2">
      <c r="A596" s="43"/>
      <c r="B596" s="37"/>
      <c r="C596" s="37"/>
      <c r="D596" s="37"/>
      <c r="E596" s="37"/>
      <c r="F596" s="37"/>
      <c r="G596" s="37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  <c r="Y596" s="37"/>
      <c r="Z596" s="37"/>
    </row>
    <row r="597" spans="1:26" ht="14.25" customHeight="1" x14ac:dyDescent="0.2">
      <c r="A597" s="43"/>
      <c r="B597" s="37"/>
      <c r="C597" s="37"/>
      <c r="D597" s="37"/>
      <c r="E597" s="37"/>
      <c r="F597" s="37"/>
      <c r="G597" s="37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  <c r="Y597" s="37"/>
      <c r="Z597" s="37"/>
    </row>
    <row r="598" spans="1:26" ht="14.25" customHeight="1" x14ac:dyDescent="0.2">
      <c r="A598" s="43"/>
      <c r="B598" s="37"/>
      <c r="C598" s="37"/>
      <c r="D598" s="37"/>
      <c r="E598" s="37"/>
      <c r="F598" s="37"/>
      <c r="G598" s="37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  <c r="Y598" s="37"/>
      <c r="Z598" s="37"/>
    </row>
    <row r="599" spans="1:26" ht="14.25" customHeight="1" x14ac:dyDescent="0.2">
      <c r="A599" s="43"/>
      <c r="B599" s="37"/>
      <c r="C599" s="37"/>
      <c r="D599" s="37"/>
      <c r="E599" s="37"/>
      <c r="F599" s="37"/>
      <c r="G599" s="37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  <c r="Y599" s="37"/>
      <c r="Z599" s="37"/>
    </row>
    <row r="600" spans="1:26" ht="14.25" customHeight="1" x14ac:dyDescent="0.2">
      <c r="A600" s="43"/>
      <c r="B600" s="37"/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  <c r="Y600" s="37"/>
      <c r="Z600" s="37"/>
    </row>
    <row r="601" spans="1:26" ht="14.25" customHeight="1" x14ac:dyDescent="0.2">
      <c r="A601" s="43"/>
      <c r="B601" s="37"/>
      <c r="C601" s="37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37"/>
      <c r="Z601" s="37"/>
    </row>
    <row r="602" spans="1:26" ht="14.25" customHeight="1" x14ac:dyDescent="0.2">
      <c r="A602" s="43"/>
      <c r="B602" s="37"/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37"/>
      <c r="Z602" s="37"/>
    </row>
    <row r="603" spans="1:26" ht="14.25" customHeight="1" x14ac:dyDescent="0.2">
      <c r="A603" s="43"/>
      <c r="B603" s="37"/>
      <c r="C603" s="37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7"/>
      <c r="Z603" s="37"/>
    </row>
    <row r="604" spans="1:26" ht="14.25" customHeight="1" x14ac:dyDescent="0.2">
      <c r="A604" s="43"/>
      <c r="B604" s="37"/>
      <c r="C604" s="37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37"/>
      <c r="Z604" s="37"/>
    </row>
    <row r="605" spans="1:26" ht="14.25" customHeight="1" x14ac:dyDescent="0.2">
      <c r="A605" s="43"/>
      <c r="B605" s="37"/>
      <c r="C605" s="37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  <c r="Y605" s="37"/>
      <c r="Z605" s="37"/>
    </row>
    <row r="606" spans="1:26" ht="14.25" customHeight="1" x14ac:dyDescent="0.2">
      <c r="A606" s="43"/>
      <c r="B606" s="37"/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37"/>
      <c r="Z606" s="37"/>
    </row>
    <row r="607" spans="1:26" ht="14.25" customHeight="1" x14ac:dyDescent="0.2">
      <c r="A607" s="43"/>
      <c r="B607" s="37"/>
      <c r="C607" s="37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  <c r="Y607" s="37"/>
      <c r="Z607" s="37"/>
    </row>
    <row r="608" spans="1:26" ht="14.25" customHeight="1" x14ac:dyDescent="0.2">
      <c r="A608" s="43"/>
      <c r="B608" s="37"/>
      <c r="C608" s="37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37"/>
      <c r="Z608" s="37"/>
    </row>
    <row r="609" spans="1:26" ht="14.25" customHeight="1" x14ac:dyDescent="0.2">
      <c r="A609" s="43"/>
      <c r="B609" s="37"/>
      <c r="C609" s="37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  <c r="Y609" s="37"/>
      <c r="Z609" s="37"/>
    </row>
    <row r="610" spans="1:26" ht="14.25" customHeight="1" x14ac:dyDescent="0.2">
      <c r="A610" s="43"/>
      <c r="B610" s="37"/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37"/>
      <c r="Z610" s="37"/>
    </row>
    <row r="611" spans="1:26" ht="14.25" customHeight="1" x14ac:dyDescent="0.2">
      <c r="A611" s="43"/>
      <c r="B611" s="37"/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  <c r="Y611" s="37"/>
      <c r="Z611" s="37"/>
    </row>
    <row r="612" spans="1:26" ht="14.25" customHeight="1" x14ac:dyDescent="0.2">
      <c r="A612" s="43"/>
      <c r="B612" s="37"/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37"/>
      <c r="Z612" s="37"/>
    </row>
    <row r="613" spans="1:26" ht="14.25" customHeight="1" x14ac:dyDescent="0.2">
      <c r="A613" s="43"/>
      <c r="B613" s="37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  <c r="Y613" s="37"/>
      <c r="Z613" s="37"/>
    </row>
    <row r="614" spans="1:26" ht="14.25" customHeight="1" x14ac:dyDescent="0.2">
      <c r="A614" s="43"/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37"/>
      <c r="Z614" s="37"/>
    </row>
    <row r="615" spans="1:26" ht="14.25" customHeight="1" x14ac:dyDescent="0.2">
      <c r="A615" s="43"/>
      <c r="B615" s="37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  <c r="Y615" s="37"/>
      <c r="Z615" s="37"/>
    </row>
    <row r="616" spans="1:26" ht="14.25" customHeight="1" x14ac:dyDescent="0.2">
      <c r="A616" s="43"/>
      <c r="B616" s="37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37"/>
      <c r="Z616" s="37"/>
    </row>
    <row r="617" spans="1:26" ht="14.25" customHeight="1" x14ac:dyDescent="0.2">
      <c r="A617" s="43"/>
      <c r="B617" s="37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  <c r="Y617" s="37"/>
      <c r="Z617" s="37"/>
    </row>
    <row r="618" spans="1:26" ht="14.25" customHeight="1" x14ac:dyDescent="0.2">
      <c r="A618" s="43"/>
      <c r="B618" s="37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37"/>
      <c r="Z618" s="37"/>
    </row>
    <row r="619" spans="1:26" ht="14.25" customHeight="1" x14ac:dyDescent="0.2">
      <c r="A619" s="43"/>
      <c r="B619" s="37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  <c r="Y619" s="37"/>
      <c r="Z619" s="37"/>
    </row>
    <row r="620" spans="1:26" ht="14.25" customHeight="1" x14ac:dyDescent="0.2">
      <c r="A620" s="43"/>
      <c r="B620" s="37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  <c r="Y620" s="37"/>
      <c r="Z620" s="37"/>
    </row>
    <row r="621" spans="1:26" ht="14.25" customHeight="1" x14ac:dyDescent="0.2">
      <c r="A621" s="43"/>
      <c r="B621" s="37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  <c r="Y621" s="37"/>
      <c r="Z621" s="37"/>
    </row>
    <row r="622" spans="1:26" ht="14.25" customHeight="1" x14ac:dyDescent="0.2">
      <c r="A622" s="43"/>
      <c r="B622" s="37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37"/>
      <c r="Z622" s="37"/>
    </row>
    <row r="623" spans="1:26" ht="14.25" customHeight="1" x14ac:dyDescent="0.2">
      <c r="A623" s="43"/>
      <c r="B623" s="37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  <c r="Y623" s="37"/>
      <c r="Z623" s="37"/>
    </row>
    <row r="624" spans="1:26" ht="14.25" customHeight="1" x14ac:dyDescent="0.2">
      <c r="A624" s="43"/>
      <c r="B624" s="37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37"/>
      <c r="Z624" s="37"/>
    </row>
    <row r="625" spans="1:26" ht="14.25" customHeight="1" x14ac:dyDescent="0.2">
      <c r="A625" s="43"/>
      <c r="B625" s="37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  <c r="Y625" s="37"/>
      <c r="Z625" s="37"/>
    </row>
    <row r="626" spans="1:26" ht="14.25" customHeight="1" x14ac:dyDescent="0.2">
      <c r="A626" s="43"/>
      <c r="B626" s="37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37"/>
      <c r="Z626" s="37"/>
    </row>
    <row r="627" spans="1:26" ht="14.25" customHeight="1" x14ac:dyDescent="0.2">
      <c r="A627" s="43"/>
      <c r="B627" s="37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37"/>
      <c r="Z627" s="37"/>
    </row>
    <row r="628" spans="1:26" ht="14.25" customHeight="1" x14ac:dyDescent="0.2">
      <c r="A628" s="43"/>
      <c r="B628" s="37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  <c r="Y628" s="37"/>
      <c r="Z628" s="37"/>
    </row>
    <row r="629" spans="1:26" ht="14.25" customHeight="1" x14ac:dyDescent="0.2">
      <c r="A629" s="43"/>
      <c r="B629" s="37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  <c r="Y629" s="37"/>
      <c r="Z629" s="37"/>
    </row>
    <row r="630" spans="1:26" ht="14.25" customHeight="1" x14ac:dyDescent="0.2">
      <c r="A630" s="43"/>
      <c r="B630" s="37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  <c r="Y630" s="37"/>
      <c r="Z630" s="37"/>
    </row>
    <row r="631" spans="1:26" ht="14.25" customHeight="1" x14ac:dyDescent="0.2">
      <c r="A631" s="43"/>
      <c r="B631" s="37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37"/>
      <c r="Z631" s="37"/>
    </row>
    <row r="632" spans="1:26" ht="14.25" customHeight="1" x14ac:dyDescent="0.2">
      <c r="A632" s="43"/>
      <c r="B632" s="37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37"/>
      <c r="Z632" s="37"/>
    </row>
    <row r="633" spans="1:26" ht="14.25" customHeight="1" x14ac:dyDescent="0.2">
      <c r="A633" s="43"/>
      <c r="B633" s="37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  <c r="Y633" s="37"/>
      <c r="Z633" s="37"/>
    </row>
    <row r="634" spans="1:26" ht="14.25" customHeight="1" x14ac:dyDescent="0.2">
      <c r="A634" s="43"/>
      <c r="B634" s="37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  <c r="Y634" s="37"/>
      <c r="Z634" s="37"/>
    </row>
    <row r="635" spans="1:26" ht="14.25" customHeight="1" x14ac:dyDescent="0.2">
      <c r="A635" s="43"/>
      <c r="B635" s="37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  <c r="Y635" s="37"/>
      <c r="Z635" s="37"/>
    </row>
    <row r="636" spans="1:26" ht="14.25" customHeight="1" x14ac:dyDescent="0.2">
      <c r="A636" s="43"/>
      <c r="B636" s="37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  <c r="Y636" s="37"/>
      <c r="Z636" s="37"/>
    </row>
    <row r="637" spans="1:26" ht="14.25" customHeight="1" x14ac:dyDescent="0.2">
      <c r="A637" s="43"/>
      <c r="B637" s="37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  <c r="Y637" s="37"/>
      <c r="Z637" s="37"/>
    </row>
    <row r="638" spans="1:26" ht="14.25" customHeight="1" x14ac:dyDescent="0.2">
      <c r="A638" s="43"/>
      <c r="B638" s="37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  <c r="Y638" s="37"/>
      <c r="Z638" s="37"/>
    </row>
    <row r="639" spans="1:26" ht="14.25" customHeight="1" x14ac:dyDescent="0.2">
      <c r="A639" s="43"/>
      <c r="B639" s="37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  <c r="Y639" s="37"/>
      <c r="Z639" s="37"/>
    </row>
    <row r="640" spans="1:26" ht="14.25" customHeight="1" x14ac:dyDescent="0.2">
      <c r="A640" s="43"/>
      <c r="B640" s="37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  <c r="Y640" s="37"/>
      <c r="Z640" s="37"/>
    </row>
    <row r="641" spans="1:26" ht="14.25" customHeight="1" x14ac:dyDescent="0.2">
      <c r="A641" s="43"/>
      <c r="B641" s="37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  <c r="Y641" s="37"/>
      <c r="Z641" s="37"/>
    </row>
    <row r="642" spans="1:26" ht="14.25" customHeight="1" x14ac:dyDescent="0.2">
      <c r="A642" s="43"/>
      <c r="B642" s="37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37"/>
      <c r="Z642" s="37"/>
    </row>
    <row r="643" spans="1:26" ht="14.25" customHeight="1" x14ac:dyDescent="0.2">
      <c r="A643" s="43"/>
      <c r="B643" s="37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  <c r="Y643" s="37"/>
      <c r="Z643" s="37"/>
    </row>
    <row r="644" spans="1:26" ht="14.25" customHeight="1" x14ac:dyDescent="0.2">
      <c r="A644" s="43"/>
      <c r="B644" s="37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37"/>
      <c r="Z644" s="37"/>
    </row>
    <row r="645" spans="1:26" ht="14.25" customHeight="1" x14ac:dyDescent="0.2">
      <c r="A645" s="43"/>
      <c r="B645" s="37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  <c r="Y645" s="37"/>
      <c r="Z645" s="37"/>
    </row>
    <row r="646" spans="1:26" ht="14.25" customHeight="1" x14ac:dyDescent="0.2">
      <c r="A646" s="43"/>
      <c r="B646" s="37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  <c r="Y646" s="37"/>
      <c r="Z646" s="37"/>
    </row>
    <row r="647" spans="1:26" ht="14.25" customHeight="1" x14ac:dyDescent="0.2">
      <c r="A647" s="43"/>
      <c r="B647" s="37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  <c r="Y647" s="37"/>
      <c r="Z647" s="37"/>
    </row>
    <row r="648" spans="1:26" ht="14.25" customHeight="1" x14ac:dyDescent="0.2">
      <c r="A648" s="43"/>
      <c r="B648" s="37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  <c r="Y648" s="37"/>
      <c r="Z648" s="37"/>
    </row>
    <row r="649" spans="1:26" ht="14.25" customHeight="1" x14ac:dyDescent="0.2">
      <c r="A649" s="43"/>
      <c r="B649" s="37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  <c r="Y649" s="37"/>
      <c r="Z649" s="37"/>
    </row>
    <row r="650" spans="1:26" ht="14.25" customHeight="1" x14ac:dyDescent="0.2">
      <c r="A650" s="43"/>
      <c r="B650" s="37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37"/>
      <c r="Z650" s="37"/>
    </row>
    <row r="651" spans="1:26" ht="14.25" customHeight="1" x14ac:dyDescent="0.2">
      <c r="A651" s="43"/>
      <c r="B651" s="37"/>
      <c r="C651" s="37"/>
      <c r="D651" s="37"/>
      <c r="E651" s="37"/>
      <c r="F651" s="37"/>
      <c r="G651" s="37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37"/>
      <c r="Z651" s="37"/>
    </row>
    <row r="652" spans="1:26" ht="14.25" customHeight="1" x14ac:dyDescent="0.2">
      <c r="A652" s="43"/>
      <c r="B652" s="37"/>
      <c r="C652" s="37"/>
      <c r="D652" s="37"/>
      <c r="E652" s="37"/>
      <c r="F652" s="37"/>
      <c r="G652" s="37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37"/>
      <c r="Z652" s="37"/>
    </row>
    <row r="653" spans="1:26" ht="14.25" customHeight="1" x14ac:dyDescent="0.2">
      <c r="A653" s="43"/>
      <c r="B653" s="37"/>
      <c r="C653" s="37"/>
      <c r="D653" s="37"/>
      <c r="E653" s="37"/>
      <c r="F653" s="37"/>
      <c r="G653" s="37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37"/>
      <c r="Z653" s="37"/>
    </row>
    <row r="654" spans="1:26" ht="14.25" customHeight="1" x14ac:dyDescent="0.2">
      <c r="A654" s="43"/>
      <c r="B654" s="37"/>
      <c r="C654" s="37"/>
      <c r="D654" s="37"/>
      <c r="E654" s="37"/>
      <c r="F654" s="37"/>
      <c r="G654" s="37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  <c r="Y654" s="37"/>
      <c r="Z654" s="37"/>
    </row>
    <row r="655" spans="1:26" ht="14.25" customHeight="1" x14ac:dyDescent="0.2">
      <c r="A655" s="43"/>
      <c r="B655" s="37"/>
      <c r="C655" s="37"/>
      <c r="D655" s="37"/>
      <c r="E655" s="37"/>
      <c r="F655" s="37"/>
      <c r="G655" s="37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  <c r="Y655" s="37"/>
      <c r="Z655" s="37"/>
    </row>
    <row r="656" spans="1:26" ht="14.25" customHeight="1" x14ac:dyDescent="0.2">
      <c r="A656" s="43"/>
      <c r="B656" s="37"/>
      <c r="C656" s="37"/>
      <c r="D656" s="37"/>
      <c r="E656" s="37"/>
      <c r="F656" s="37"/>
      <c r="G656" s="37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37"/>
      <c r="Z656" s="37"/>
    </row>
    <row r="657" spans="1:26" ht="14.25" customHeight="1" x14ac:dyDescent="0.2">
      <c r="A657" s="43"/>
      <c r="B657" s="37"/>
      <c r="C657" s="37"/>
      <c r="D657" s="37"/>
      <c r="E657" s="37"/>
      <c r="F657" s="37"/>
      <c r="G657" s="37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  <c r="Y657" s="37"/>
      <c r="Z657" s="37"/>
    </row>
    <row r="658" spans="1:26" ht="14.25" customHeight="1" x14ac:dyDescent="0.2">
      <c r="A658" s="43"/>
      <c r="B658" s="37"/>
      <c r="C658" s="37"/>
      <c r="D658" s="37"/>
      <c r="E658" s="37"/>
      <c r="F658" s="37"/>
      <c r="G658" s="37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  <c r="Y658" s="37"/>
      <c r="Z658" s="37"/>
    </row>
    <row r="659" spans="1:26" ht="14.25" customHeight="1" x14ac:dyDescent="0.2">
      <c r="A659" s="43"/>
      <c r="B659" s="37"/>
      <c r="C659" s="37"/>
      <c r="D659" s="37"/>
      <c r="E659" s="37"/>
      <c r="F659" s="37"/>
      <c r="G659" s="37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  <c r="Y659" s="37"/>
      <c r="Z659" s="37"/>
    </row>
    <row r="660" spans="1:26" ht="14.25" customHeight="1" x14ac:dyDescent="0.2">
      <c r="A660" s="43"/>
      <c r="B660" s="37"/>
      <c r="C660" s="37"/>
      <c r="D660" s="37"/>
      <c r="E660" s="37"/>
      <c r="F660" s="37"/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37"/>
      <c r="Z660" s="37"/>
    </row>
    <row r="661" spans="1:26" ht="14.25" customHeight="1" x14ac:dyDescent="0.2">
      <c r="A661" s="43"/>
      <c r="B661" s="37"/>
      <c r="C661" s="37"/>
      <c r="D661" s="37"/>
      <c r="E661" s="37"/>
      <c r="F661" s="37"/>
      <c r="G661" s="37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  <c r="Y661" s="37"/>
      <c r="Z661" s="37"/>
    </row>
    <row r="662" spans="1:26" ht="14.25" customHeight="1" x14ac:dyDescent="0.2">
      <c r="A662" s="43"/>
      <c r="B662" s="37"/>
      <c r="C662" s="37"/>
      <c r="D662" s="37"/>
      <c r="E662" s="37"/>
      <c r="F662" s="37"/>
      <c r="G662" s="37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  <c r="Y662" s="37"/>
      <c r="Z662" s="37"/>
    </row>
    <row r="663" spans="1:26" ht="14.25" customHeight="1" x14ac:dyDescent="0.2">
      <c r="A663" s="43"/>
      <c r="B663" s="37"/>
      <c r="C663" s="37"/>
      <c r="D663" s="37"/>
      <c r="E663" s="37"/>
      <c r="F663" s="37"/>
      <c r="G663" s="37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37"/>
      <c r="Z663" s="37"/>
    </row>
    <row r="664" spans="1:26" ht="14.25" customHeight="1" x14ac:dyDescent="0.2">
      <c r="A664" s="43"/>
      <c r="B664" s="37"/>
      <c r="C664" s="37"/>
      <c r="D664" s="37"/>
      <c r="E664" s="37"/>
      <c r="F664" s="37"/>
      <c r="G664" s="37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37"/>
      <c r="Z664" s="37"/>
    </row>
    <row r="665" spans="1:26" ht="14.25" customHeight="1" x14ac:dyDescent="0.2">
      <c r="A665" s="43"/>
      <c r="B665" s="37"/>
      <c r="C665" s="37"/>
      <c r="D665" s="37"/>
      <c r="E665" s="37"/>
      <c r="F665" s="37"/>
      <c r="G665" s="37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  <c r="Y665" s="37"/>
      <c r="Z665" s="37"/>
    </row>
    <row r="666" spans="1:26" ht="14.25" customHeight="1" x14ac:dyDescent="0.2">
      <c r="A666" s="43"/>
      <c r="B666" s="37"/>
      <c r="C666" s="37"/>
      <c r="D666" s="37"/>
      <c r="E666" s="37"/>
      <c r="F666" s="37"/>
      <c r="G666" s="37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  <c r="Y666" s="37"/>
      <c r="Z666" s="37"/>
    </row>
    <row r="667" spans="1:26" ht="14.25" customHeight="1" x14ac:dyDescent="0.2">
      <c r="A667" s="43"/>
      <c r="B667" s="37"/>
      <c r="C667" s="37"/>
      <c r="D667" s="37"/>
      <c r="E667" s="37"/>
      <c r="F667" s="37"/>
      <c r="G667" s="37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  <c r="Y667" s="37"/>
      <c r="Z667" s="37"/>
    </row>
    <row r="668" spans="1:26" ht="14.25" customHeight="1" x14ac:dyDescent="0.2">
      <c r="A668" s="43"/>
      <c r="B668" s="37"/>
      <c r="C668" s="37"/>
      <c r="D668" s="37"/>
      <c r="E668" s="37"/>
      <c r="F668" s="37"/>
      <c r="G668" s="37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37"/>
      <c r="Z668" s="37"/>
    </row>
    <row r="669" spans="1:26" ht="14.25" customHeight="1" x14ac:dyDescent="0.2">
      <c r="A669" s="43"/>
      <c r="B669" s="37"/>
      <c r="C669" s="37"/>
      <c r="D669" s="37"/>
      <c r="E669" s="37"/>
      <c r="F669" s="37"/>
      <c r="G669" s="37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  <c r="Y669" s="37"/>
      <c r="Z669" s="37"/>
    </row>
    <row r="670" spans="1:26" ht="14.25" customHeight="1" x14ac:dyDescent="0.2">
      <c r="A670" s="43"/>
      <c r="B670" s="37"/>
      <c r="C670" s="37"/>
      <c r="D670" s="37"/>
      <c r="E670" s="37"/>
      <c r="F670" s="37"/>
      <c r="G670" s="37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37"/>
      <c r="Z670" s="37"/>
    </row>
    <row r="671" spans="1:26" ht="14.25" customHeight="1" x14ac:dyDescent="0.2">
      <c r="A671" s="43"/>
      <c r="B671" s="37"/>
      <c r="C671" s="37"/>
      <c r="D671" s="37"/>
      <c r="E671" s="37"/>
      <c r="F671" s="37"/>
      <c r="G671" s="37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  <c r="Y671" s="37"/>
      <c r="Z671" s="37"/>
    </row>
    <row r="672" spans="1:26" ht="14.25" customHeight="1" x14ac:dyDescent="0.2">
      <c r="A672" s="43"/>
      <c r="B672" s="37"/>
      <c r="C672" s="37"/>
      <c r="D672" s="37"/>
      <c r="E672" s="37"/>
      <c r="F672" s="37"/>
      <c r="G672" s="37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  <c r="Y672" s="37"/>
      <c r="Z672" s="37"/>
    </row>
    <row r="673" spans="1:26" ht="14.25" customHeight="1" x14ac:dyDescent="0.2">
      <c r="A673" s="43"/>
      <c r="B673" s="37"/>
      <c r="C673" s="37"/>
      <c r="D673" s="37"/>
      <c r="E673" s="37"/>
      <c r="F673" s="37"/>
      <c r="G673" s="37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37"/>
      <c r="Z673" s="37"/>
    </row>
    <row r="674" spans="1:26" ht="14.25" customHeight="1" x14ac:dyDescent="0.2">
      <c r="A674" s="43"/>
      <c r="B674" s="37"/>
      <c r="C674" s="37"/>
      <c r="D674" s="37"/>
      <c r="E674" s="37"/>
      <c r="F674" s="37"/>
      <c r="G674" s="37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  <c r="Y674" s="37"/>
      <c r="Z674" s="37"/>
    </row>
    <row r="675" spans="1:26" ht="14.25" customHeight="1" x14ac:dyDescent="0.2">
      <c r="A675" s="43"/>
      <c r="B675" s="37"/>
      <c r="C675" s="37"/>
      <c r="D675" s="37"/>
      <c r="E675" s="37"/>
      <c r="F675" s="37"/>
      <c r="G675" s="37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  <c r="Y675" s="37"/>
      <c r="Z675" s="37"/>
    </row>
    <row r="676" spans="1:26" ht="14.25" customHeight="1" x14ac:dyDescent="0.2">
      <c r="A676" s="43"/>
      <c r="B676" s="37"/>
      <c r="C676" s="37"/>
      <c r="D676" s="37"/>
      <c r="E676" s="37"/>
      <c r="F676" s="37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37"/>
      <c r="Z676" s="37"/>
    </row>
    <row r="677" spans="1:26" ht="14.25" customHeight="1" x14ac:dyDescent="0.2">
      <c r="A677" s="43"/>
      <c r="B677" s="37"/>
      <c r="C677" s="37"/>
      <c r="D677" s="37"/>
      <c r="E677" s="37"/>
      <c r="F677" s="37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  <c r="Z677" s="37"/>
    </row>
    <row r="678" spans="1:26" ht="14.25" customHeight="1" x14ac:dyDescent="0.2">
      <c r="A678" s="43"/>
      <c r="B678" s="37"/>
      <c r="C678" s="37"/>
      <c r="D678" s="37"/>
      <c r="E678" s="37"/>
      <c r="F678" s="37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7"/>
      <c r="Z678" s="37"/>
    </row>
    <row r="679" spans="1:26" ht="14.25" customHeight="1" x14ac:dyDescent="0.2">
      <c r="A679" s="43"/>
      <c r="B679" s="37"/>
      <c r="C679" s="37"/>
      <c r="D679" s="37"/>
      <c r="E679" s="37"/>
      <c r="F679" s="37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</row>
    <row r="680" spans="1:26" ht="14.25" customHeight="1" x14ac:dyDescent="0.2">
      <c r="A680" s="43"/>
      <c r="B680" s="37"/>
      <c r="C680" s="37"/>
      <c r="D680" s="37"/>
      <c r="E680" s="37"/>
      <c r="F680" s="37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37"/>
      <c r="Z680" s="37"/>
    </row>
    <row r="681" spans="1:26" ht="14.25" customHeight="1" x14ac:dyDescent="0.2">
      <c r="A681" s="43"/>
      <c r="B681" s="37"/>
      <c r="C681" s="37"/>
      <c r="D681" s="37"/>
      <c r="E681" s="37"/>
      <c r="F681" s="37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</row>
    <row r="682" spans="1:26" ht="14.25" customHeight="1" x14ac:dyDescent="0.2">
      <c r="A682" s="43"/>
      <c r="B682" s="37"/>
      <c r="C682" s="37"/>
      <c r="D682" s="37"/>
      <c r="E682" s="37"/>
      <c r="F682" s="37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</row>
    <row r="683" spans="1:26" ht="14.25" customHeight="1" x14ac:dyDescent="0.2">
      <c r="A683" s="43"/>
      <c r="B683" s="37"/>
      <c r="C683" s="37"/>
      <c r="D683" s="37"/>
      <c r="E683" s="37"/>
      <c r="F683" s="37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37"/>
      <c r="Z683" s="37"/>
    </row>
    <row r="684" spans="1:26" ht="14.25" customHeight="1" x14ac:dyDescent="0.2">
      <c r="A684" s="43"/>
      <c r="B684" s="37"/>
      <c r="C684" s="37"/>
      <c r="D684" s="37"/>
      <c r="E684" s="37"/>
      <c r="F684" s="37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  <c r="Y684" s="37"/>
      <c r="Z684" s="37"/>
    </row>
    <row r="685" spans="1:26" ht="14.25" customHeight="1" x14ac:dyDescent="0.2">
      <c r="A685" s="43"/>
      <c r="B685" s="37"/>
      <c r="C685" s="37"/>
      <c r="D685" s="37"/>
      <c r="E685" s="37"/>
      <c r="F685" s="37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  <c r="Y685" s="37"/>
      <c r="Z685" s="37"/>
    </row>
    <row r="686" spans="1:26" ht="14.25" customHeight="1" x14ac:dyDescent="0.2">
      <c r="A686" s="43"/>
      <c r="B686" s="37"/>
      <c r="C686" s="37"/>
      <c r="D686" s="37"/>
      <c r="E686" s="37"/>
      <c r="F686" s="37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37"/>
      <c r="Z686" s="37"/>
    </row>
    <row r="687" spans="1:26" ht="14.25" customHeight="1" x14ac:dyDescent="0.2">
      <c r="A687" s="43"/>
      <c r="B687" s="37"/>
      <c r="C687" s="37"/>
      <c r="D687" s="37"/>
      <c r="E687" s="37"/>
      <c r="F687" s="37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  <c r="Y687" s="37"/>
      <c r="Z687" s="37"/>
    </row>
    <row r="688" spans="1:26" ht="14.25" customHeight="1" x14ac:dyDescent="0.2">
      <c r="A688" s="43"/>
      <c r="B688" s="37"/>
      <c r="C688" s="37"/>
      <c r="D688" s="37"/>
      <c r="E688" s="37"/>
      <c r="F688" s="37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  <c r="Y688" s="37"/>
      <c r="Z688" s="37"/>
    </row>
    <row r="689" spans="1:26" ht="14.25" customHeight="1" x14ac:dyDescent="0.2">
      <c r="A689" s="43"/>
      <c r="B689" s="37"/>
      <c r="C689" s="37"/>
      <c r="D689" s="37"/>
      <c r="E689" s="37"/>
      <c r="F689" s="37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  <c r="Y689" s="37"/>
      <c r="Z689" s="37"/>
    </row>
    <row r="690" spans="1:26" ht="14.25" customHeight="1" x14ac:dyDescent="0.2">
      <c r="A690" s="43"/>
      <c r="B690" s="37"/>
      <c r="C690" s="37"/>
      <c r="D690" s="37"/>
      <c r="E690" s="37"/>
      <c r="F690" s="37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37"/>
      <c r="Z690" s="37"/>
    </row>
    <row r="691" spans="1:26" ht="14.25" customHeight="1" x14ac:dyDescent="0.2">
      <c r="A691" s="43"/>
      <c r="B691" s="37"/>
      <c r="C691" s="37"/>
      <c r="D691" s="37"/>
      <c r="E691" s="37"/>
      <c r="F691" s="37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  <c r="Y691" s="37"/>
      <c r="Z691" s="37"/>
    </row>
    <row r="692" spans="1:26" ht="14.25" customHeight="1" x14ac:dyDescent="0.2">
      <c r="A692" s="43"/>
      <c r="B692" s="37"/>
      <c r="C692" s="37"/>
      <c r="D692" s="37"/>
      <c r="E692" s="37"/>
      <c r="F692" s="37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  <c r="Y692" s="37"/>
      <c r="Z692" s="37"/>
    </row>
    <row r="693" spans="1:26" ht="14.25" customHeight="1" x14ac:dyDescent="0.2">
      <c r="A693" s="43"/>
      <c r="B693" s="37"/>
      <c r="C693" s="37"/>
      <c r="D693" s="37"/>
      <c r="E693" s="37"/>
      <c r="F693" s="37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  <c r="Y693" s="37"/>
      <c r="Z693" s="37"/>
    </row>
    <row r="694" spans="1:26" ht="14.25" customHeight="1" x14ac:dyDescent="0.2">
      <c r="A694" s="43"/>
      <c r="B694" s="37"/>
      <c r="C694" s="37"/>
      <c r="D694" s="37"/>
      <c r="E694" s="37"/>
      <c r="F694" s="37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  <c r="Y694" s="37"/>
      <c r="Z694" s="37"/>
    </row>
    <row r="695" spans="1:26" ht="14.25" customHeight="1" x14ac:dyDescent="0.2">
      <c r="A695" s="43"/>
      <c r="B695" s="37"/>
      <c r="C695" s="37"/>
      <c r="D695" s="37"/>
      <c r="E695" s="37"/>
      <c r="F695" s="37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  <c r="Y695" s="37"/>
      <c r="Z695" s="37"/>
    </row>
    <row r="696" spans="1:26" ht="14.25" customHeight="1" x14ac:dyDescent="0.2">
      <c r="A696" s="43"/>
      <c r="B696" s="37"/>
      <c r="C696" s="37"/>
      <c r="D696" s="37"/>
      <c r="E696" s="37"/>
      <c r="F696" s="37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  <c r="Y696" s="37"/>
      <c r="Z696" s="37"/>
    </row>
    <row r="697" spans="1:26" ht="14.25" customHeight="1" x14ac:dyDescent="0.2">
      <c r="A697" s="43"/>
      <c r="B697" s="37"/>
      <c r="C697" s="37"/>
      <c r="D697" s="37"/>
      <c r="E697" s="37"/>
      <c r="F697" s="37"/>
      <c r="G697" s="37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  <c r="Y697" s="37"/>
      <c r="Z697" s="37"/>
    </row>
    <row r="698" spans="1:26" ht="14.25" customHeight="1" x14ac:dyDescent="0.2">
      <c r="A698" s="43"/>
      <c r="B698" s="37"/>
      <c r="C698" s="37"/>
      <c r="D698" s="37"/>
      <c r="E698" s="37"/>
      <c r="F698" s="37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  <c r="Y698" s="37"/>
      <c r="Z698" s="37"/>
    </row>
    <row r="699" spans="1:26" ht="14.25" customHeight="1" x14ac:dyDescent="0.2">
      <c r="A699" s="43"/>
      <c r="B699" s="37"/>
      <c r="C699" s="37"/>
      <c r="D699" s="37"/>
      <c r="E699" s="37"/>
      <c r="F699" s="37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  <c r="Y699" s="37"/>
      <c r="Z699" s="37"/>
    </row>
    <row r="700" spans="1:26" ht="14.25" customHeight="1" x14ac:dyDescent="0.2">
      <c r="A700" s="43"/>
      <c r="B700" s="37"/>
      <c r="C700" s="37"/>
      <c r="D700" s="37"/>
      <c r="E700" s="37"/>
      <c r="F700" s="37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  <c r="Y700" s="37"/>
      <c r="Z700" s="37"/>
    </row>
    <row r="701" spans="1:26" ht="14.25" customHeight="1" x14ac:dyDescent="0.2">
      <c r="A701" s="43"/>
      <c r="B701" s="37"/>
      <c r="C701" s="37"/>
      <c r="D701" s="37"/>
      <c r="E701" s="37"/>
      <c r="F701" s="37"/>
      <c r="G701" s="37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  <c r="Y701" s="37"/>
      <c r="Z701" s="37"/>
    </row>
    <row r="702" spans="1:26" ht="14.25" customHeight="1" x14ac:dyDescent="0.2">
      <c r="A702" s="43"/>
      <c r="B702" s="37"/>
      <c r="C702" s="37"/>
      <c r="D702" s="37"/>
      <c r="E702" s="37"/>
      <c r="F702" s="37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  <c r="Y702" s="37"/>
      <c r="Z702" s="37"/>
    </row>
    <row r="703" spans="1:26" ht="14.25" customHeight="1" x14ac:dyDescent="0.2">
      <c r="A703" s="43"/>
      <c r="B703" s="37"/>
      <c r="C703" s="37"/>
      <c r="D703" s="37"/>
      <c r="E703" s="37"/>
      <c r="F703" s="37"/>
      <c r="G703" s="37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37"/>
      <c r="Z703" s="37"/>
    </row>
    <row r="704" spans="1:26" ht="14.25" customHeight="1" x14ac:dyDescent="0.2">
      <c r="A704" s="43"/>
      <c r="B704" s="37"/>
      <c r="C704" s="37"/>
      <c r="D704" s="37"/>
      <c r="E704" s="37"/>
      <c r="F704" s="37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  <c r="Y704" s="37"/>
      <c r="Z704" s="37"/>
    </row>
    <row r="705" spans="1:26" ht="14.25" customHeight="1" x14ac:dyDescent="0.2">
      <c r="A705" s="43"/>
      <c r="B705" s="37"/>
      <c r="C705" s="37"/>
      <c r="D705" s="37"/>
      <c r="E705" s="37"/>
      <c r="F705" s="37"/>
      <c r="G705" s="37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  <c r="Y705" s="37"/>
      <c r="Z705" s="37"/>
    </row>
    <row r="706" spans="1:26" ht="14.25" customHeight="1" x14ac:dyDescent="0.2">
      <c r="A706" s="43"/>
      <c r="B706" s="37"/>
      <c r="C706" s="37"/>
      <c r="D706" s="37"/>
      <c r="E706" s="37"/>
      <c r="F706" s="37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  <c r="Y706" s="37"/>
      <c r="Z706" s="37"/>
    </row>
    <row r="707" spans="1:26" ht="14.25" customHeight="1" x14ac:dyDescent="0.2">
      <c r="A707" s="43"/>
      <c r="B707" s="37"/>
      <c r="C707" s="37"/>
      <c r="D707" s="37"/>
      <c r="E707" s="37"/>
      <c r="F707" s="37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  <c r="Y707" s="37"/>
      <c r="Z707" s="37"/>
    </row>
    <row r="708" spans="1:26" ht="14.25" customHeight="1" x14ac:dyDescent="0.2">
      <c r="A708" s="43"/>
      <c r="B708" s="37"/>
      <c r="C708" s="37"/>
      <c r="D708" s="37"/>
      <c r="E708" s="37"/>
      <c r="F708" s="37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  <c r="Y708" s="37"/>
      <c r="Z708" s="37"/>
    </row>
    <row r="709" spans="1:26" ht="14.25" customHeight="1" x14ac:dyDescent="0.2">
      <c r="A709" s="43"/>
      <c r="B709" s="37"/>
      <c r="C709" s="37"/>
      <c r="D709" s="37"/>
      <c r="E709" s="37"/>
      <c r="F709" s="37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  <c r="Y709" s="37"/>
      <c r="Z709" s="37"/>
    </row>
    <row r="710" spans="1:26" ht="14.25" customHeight="1" x14ac:dyDescent="0.2">
      <c r="A710" s="43"/>
      <c r="B710" s="37"/>
      <c r="C710" s="37"/>
      <c r="D710" s="37"/>
      <c r="E710" s="37"/>
      <c r="F710" s="37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  <c r="Y710" s="37"/>
      <c r="Z710" s="37"/>
    </row>
    <row r="711" spans="1:26" ht="14.25" customHeight="1" x14ac:dyDescent="0.2">
      <c r="A711" s="43"/>
      <c r="B711" s="37"/>
      <c r="C711" s="37"/>
      <c r="D711" s="37"/>
      <c r="E711" s="37"/>
      <c r="F711" s="37"/>
      <c r="G711" s="37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  <c r="Y711" s="37"/>
      <c r="Z711" s="37"/>
    </row>
    <row r="712" spans="1:26" ht="14.25" customHeight="1" x14ac:dyDescent="0.2">
      <c r="A712" s="43"/>
      <c r="B712" s="37"/>
      <c r="C712" s="37"/>
      <c r="D712" s="37"/>
      <c r="E712" s="37"/>
      <c r="F712" s="37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37"/>
      <c r="Z712" s="37"/>
    </row>
    <row r="713" spans="1:26" ht="14.25" customHeight="1" x14ac:dyDescent="0.2">
      <c r="A713" s="43"/>
      <c r="B713" s="37"/>
      <c r="C713" s="37"/>
      <c r="D713" s="37"/>
      <c r="E713" s="37"/>
      <c r="F713" s="37"/>
      <c r="G713" s="37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  <c r="Y713" s="37"/>
      <c r="Z713" s="37"/>
    </row>
    <row r="714" spans="1:26" ht="14.25" customHeight="1" x14ac:dyDescent="0.2">
      <c r="A714" s="43"/>
      <c r="B714" s="37"/>
      <c r="C714" s="37"/>
      <c r="D714" s="37"/>
      <c r="E714" s="37"/>
      <c r="F714" s="37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  <c r="Y714" s="37"/>
      <c r="Z714" s="37"/>
    </row>
    <row r="715" spans="1:26" ht="14.25" customHeight="1" x14ac:dyDescent="0.2">
      <c r="A715" s="43"/>
      <c r="B715" s="37"/>
      <c r="C715" s="37"/>
      <c r="D715" s="37"/>
      <c r="E715" s="37"/>
      <c r="F715" s="37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  <c r="Y715" s="37"/>
      <c r="Z715" s="37"/>
    </row>
    <row r="716" spans="1:26" ht="14.25" customHeight="1" x14ac:dyDescent="0.2">
      <c r="A716" s="43"/>
      <c r="B716" s="37"/>
      <c r="C716" s="37"/>
      <c r="D716" s="37"/>
      <c r="E716" s="37"/>
      <c r="F716" s="37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  <c r="Y716" s="37"/>
      <c r="Z716" s="37"/>
    </row>
    <row r="717" spans="1:26" ht="14.25" customHeight="1" x14ac:dyDescent="0.2">
      <c r="A717" s="43"/>
      <c r="B717" s="37"/>
      <c r="C717" s="37"/>
      <c r="D717" s="37"/>
      <c r="E717" s="37"/>
      <c r="F717" s="37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37"/>
      <c r="Z717" s="37"/>
    </row>
    <row r="718" spans="1:26" ht="14.25" customHeight="1" x14ac:dyDescent="0.2">
      <c r="A718" s="43"/>
      <c r="B718" s="37"/>
      <c r="C718" s="37"/>
      <c r="D718" s="37"/>
      <c r="E718" s="37"/>
      <c r="F718" s="37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  <c r="Y718" s="37"/>
      <c r="Z718" s="37"/>
    </row>
    <row r="719" spans="1:26" ht="14.25" customHeight="1" x14ac:dyDescent="0.2">
      <c r="A719" s="43"/>
      <c r="B719" s="37"/>
      <c r="C719" s="37"/>
      <c r="D719" s="37"/>
      <c r="E719" s="37"/>
      <c r="F719" s="37"/>
      <c r="G719" s="37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  <c r="Y719" s="37"/>
      <c r="Z719" s="37"/>
    </row>
    <row r="720" spans="1:26" ht="14.25" customHeight="1" x14ac:dyDescent="0.2">
      <c r="A720" s="43"/>
      <c r="B720" s="37"/>
      <c r="C720" s="37"/>
      <c r="D720" s="37"/>
      <c r="E720" s="37"/>
      <c r="F720" s="37"/>
      <c r="G720" s="37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  <c r="Y720" s="37"/>
      <c r="Z720" s="37"/>
    </row>
    <row r="721" spans="1:26" ht="14.25" customHeight="1" x14ac:dyDescent="0.2">
      <c r="A721" s="43"/>
      <c r="B721" s="37"/>
      <c r="C721" s="37"/>
      <c r="D721" s="37"/>
      <c r="E721" s="37"/>
      <c r="F721" s="37"/>
      <c r="G721" s="37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  <c r="Y721" s="37"/>
      <c r="Z721" s="37"/>
    </row>
    <row r="722" spans="1:26" ht="14.25" customHeight="1" x14ac:dyDescent="0.2">
      <c r="A722" s="43"/>
      <c r="B722" s="37"/>
      <c r="C722" s="37"/>
      <c r="D722" s="37"/>
      <c r="E722" s="37"/>
      <c r="F722" s="37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  <c r="Y722" s="37"/>
      <c r="Z722" s="37"/>
    </row>
    <row r="723" spans="1:26" ht="14.25" customHeight="1" x14ac:dyDescent="0.2">
      <c r="A723" s="43"/>
      <c r="B723" s="37"/>
      <c r="C723" s="37"/>
      <c r="D723" s="37"/>
      <c r="E723" s="37"/>
      <c r="F723" s="37"/>
      <c r="G723" s="37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  <c r="Y723" s="37"/>
      <c r="Z723" s="37"/>
    </row>
    <row r="724" spans="1:26" ht="14.25" customHeight="1" x14ac:dyDescent="0.2">
      <c r="A724" s="43"/>
      <c r="B724" s="37"/>
      <c r="C724" s="37"/>
      <c r="D724" s="37"/>
      <c r="E724" s="37"/>
      <c r="F724" s="37"/>
      <c r="G724" s="37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  <c r="Y724" s="37"/>
      <c r="Z724" s="37"/>
    </row>
    <row r="725" spans="1:26" ht="14.25" customHeight="1" x14ac:dyDescent="0.2">
      <c r="A725" s="43"/>
      <c r="B725" s="37"/>
      <c r="C725" s="37"/>
      <c r="D725" s="37"/>
      <c r="E725" s="37"/>
      <c r="F725" s="37"/>
      <c r="G725" s="37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37"/>
      <c r="V725" s="37"/>
      <c r="W725" s="37"/>
      <c r="X725" s="37"/>
      <c r="Y725" s="37"/>
      <c r="Z725" s="37"/>
    </row>
    <row r="726" spans="1:26" ht="14.25" customHeight="1" x14ac:dyDescent="0.2">
      <c r="A726" s="43"/>
      <c r="B726" s="37"/>
      <c r="C726" s="37"/>
      <c r="D726" s="37"/>
      <c r="E726" s="37"/>
      <c r="F726" s="37"/>
      <c r="G726" s="37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  <c r="X726" s="37"/>
      <c r="Y726" s="37"/>
      <c r="Z726" s="37"/>
    </row>
    <row r="727" spans="1:26" ht="14.25" customHeight="1" x14ac:dyDescent="0.2">
      <c r="A727" s="43"/>
      <c r="B727" s="37"/>
      <c r="C727" s="37"/>
      <c r="D727" s="37"/>
      <c r="E727" s="37"/>
      <c r="F727" s="37"/>
      <c r="G727" s="37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37"/>
      <c r="V727" s="37"/>
      <c r="W727" s="37"/>
      <c r="X727" s="37"/>
      <c r="Y727" s="37"/>
      <c r="Z727" s="37"/>
    </row>
    <row r="728" spans="1:26" ht="14.25" customHeight="1" x14ac:dyDescent="0.2">
      <c r="A728" s="43"/>
      <c r="B728" s="37"/>
      <c r="C728" s="37"/>
      <c r="D728" s="37"/>
      <c r="E728" s="37"/>
      <c r="F728" s="37"/>
      <c r="G728" s="37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  <c r="Y728" s="37"/>
      <c r="Z728" s="37"/>
    </row>
    <row r="729" spans="1:26" ht="14.25" customHeight="1" x14ac:dyDescent="0.2">
      <c r="A729" s="43"/>
      <c r="B729" s="37"/>
      <c r="C729" s="37"/>
      <c r="D729" s="37"/>
      <c r="E729" s="37"/>
      <c r="F729" s="37"/>
      <c r="G729" s="37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37"/>
      <c r="V729" s="37"/>
      <c r="W729" s="37"/>
      <c r="X729" s="37"/>
      <c r="Y729" s="37"/>
      <c r="Z729" s="37"/>
    </row>
    <row r="730" spans="1:26" ht="14.25" customHeight="1" x14ac:dyDescent="0.2">
      <c r="A730" s="43"/>
      <c r="B730" s="37"/>
      <c r="C730" s="37"/>
      <c r="D730" s="37"/>
      <c r="E730" s="37"/>
      <c r="F730" s="37"/>
      <c r="G730" s="37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  <c r="Y730" s="37"/>
      <c r="Z730" s="37"/>
    </row>
    <row r="731" spans="1:26" ht="14.25" customHeight="1" x14ac:dyDescent="0.2">
      <c r="A731" s="43"/>
      <c r="B731" s="37"/>
      <c r="C731" s="37"/>
      <c r="D731" s="37"/>
      <c r="E731" s="37"/>
      <c r="F731" s="37"/>
      <c r="G731" s="37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37"/>
      <c r="V731" s="37"/>
      <c r="W731" s="37"/>
      <c r="X731" s="37"/>
      <c r="Y731" s="37"/>
      <c r="Z731" s="37"/>
    </row>
    <row r="732" spans="1:26" ht="14.25" customHeight="1" x14ac:dyDescent="0.2">
      <c r="A732" s="43"/>
      <c r="B732" s="37"/>
      <c r="C732" s="37"/>
      <c r="D732" s="37"/>
      <c r="E732" s="37"/>
      <c r="F732" s="37"/>
      <c r="G732" s="37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  <c r="Y732" s="37"/>
      <c r="Z732" s="37"/>
    </row>
    <row r="733" spans="1:26" ht="14.25" customHeight="1" x14ac:dyDescent="0.2">
      <c r="A733" s="43"/>
      <c r="B733" s="37"/>
      <c r="C733" s="37"/>
      <c r="D733" s="37"/>
      <c r="E733" s="37"/>
      <c r="F733" s="37"/>
      <c r="G733" s="37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37"/>
      <c r="V733" s="37"/>
      <c r="W733" s="37"/>
      <c r="X733" s="37"/>
      <c r="Y733" s="37"/>
      <c r="Z733" s="37"/>
    </row>
    <row r="734" spans="1:26" ht="14.25" customHeight="1" x14ac:dyDescent="0.2">
      <c r="A734" s="43"/>
      <c r="B734" s="37"/>
      <c r="C734" s="37"/>
      <c r="D734" s="37"/>
      <c r="E734" s="37"/>
      <c r="F734" s="37"/>
      <c r="G734" s="37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  <c r="X734" s="37"/>
      <c r="Y734" s="37"/>
      <c r="Z734" s="37"/>
    </row>
    <row r="735" spans="1:26" ht="14.25" customHeight="1" x14ac:dyDescent="0.2">
      <c r="A735" s="43"/>
      <c r="B735" s="37"/>
      <c r="C735" s="37"/>
      <c r="D735" s="37"/>
      <c r="E735" s="37"/>
      <c r="F735" s="37"/>
      <c r="G735" s="37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/>
      <c r="V735" s="37"/>
      <c r="W735" s="37"/>
      <c r="X735" s="37"/>
      <c r="Y735" s="37"/>
      <c r="Z735" s="37"/>
    </row>
    <row r="736" spans="1:26" ht="14.25" customHeight="1" x14ac:dyDescent="0.2">
      <c r="A736" s="43"/>
      <c r="B736" s="37"/>
      <c r="C736" s="37"/>
      <c r="D736" s="37"/>
      <c r="E736" s="37"/>
      <c r="F736" s="37"/>
      <c r="G736" s="37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  <c r="Y736" s="37"/>
      <c r="Z736" s="37"/>
    </row>
    <row r="737" spans="1:26" ht="14.25" customHeight="1" x14ac:dyDescent="0.2">
      <c r="A737" s="43"/>
      <c r="B737" s="37"/>
      <c r="C737" s="37"/>
      <c r="D737" s="37"/>
      <c r="E737" s="37"/>
      <c r="F737" s="37"/>
      <c r="G737" s="37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  <c r="Y737" s="37"/>
      <c r="Z737" s="37"/>
    </row>
    <row r="738" spans="1:26" ht="14.25" customHeight="1" x14ac:dyDescent="0.2">
      <c r="A738" s="43"/>
      <c r="B738" s="37"/>
      <c r="C738" s="37"/>
      <c r="D738" s="37"/>
      <c r="E738" s="37"/>
      <c r="F738" s="37"/>
      <c r="G738" s="37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  <c r="V738" s="37"/>
      <c r="W738" s="37"/>
      <c r="X738" s="37"/>
      <c r="Y738" s="37"/>
      <c r="Z738" s="37"/>
    </row>
    <row r="739" spans="1:26" ht="14.25" customHeight="1" x14ac:dyDescent="0.2">
      <c r="A739" s="43"/>
      <c r="B739" s="37"/>
      <c r="C739" s="37"/>
      <c r="D739" s="37"/>
      <c r="E739" s="37"/>
      <c r="F739" s="37"/>
      <c r="G739" s="37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  <c r="Y739" s="37"/>
      <c r="Z739" s="37"/>
    </row>
    <row r="740" spans="1:26" ht="14.25" customHeight="1" x14ac:dyDescent="0.2">
      <c r="A740" s="43"/>
      <c r="B740" s="37"/>
      <c r="C740" s="37"/>
      <c r="D740" s="37"/>
      <c r="E740" s="37"/>
      <c r="F740" s="37"/>
      <c r="G740" s="37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  <c r="Y740" s="37"/>
      <c r="Z740" s="37"/>
    </row>
    <row r="741" spans="1:26" ht="14.25" customHeight="1" x14ac:dyDescent="0.2">
      <c r="A741" s="43"/>
      <c r="B741" s="37"/>
      <c r="C741" s="37"/>
      <c r="D741" s="37"/>
      <c r="E741" s="37"/>
      <c r="F741" s="37"/>
      <c r="G741" s="37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  <c r="Y741" s="37"/>
      <c r="Z741" s="37"/>
    </row>
    <row r="742" spans="1:26" ht="14.25" customHeight="1" x14ac:dyDescent="0.2">
      <c r="A742" s="43"/>
      <c r="B742" s="37"/>
      <c r="C742" s="37"/>
      <c r="D742" s="37"/>
      <c r="E742" s="37"/>
      <c r="F742" s="37"/>
      <c r="G742" s="37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  <c r="Y742" s="37"/>
      <c r="Z742" s="37"/>
    </row>
    <row r="743" spans="1:26" ht="14.25" customHeight="1" x14ac:dyDescent="0.2">
      <c r="A743" s="43"/>
      <c r="B743" s="37"/>
      <c r="C743" s="37"/>
      <c r="D743" s="37"/>
      <c r="E743" s="37"/>
      <c r="F743" s="37"/>
      <c r="G743" s="37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  <c r="Y743" s="37"/>
      <c r="Z743" s="37"/>
    </row>
    <row r="744" spans="1:26" ht="14.25" customHeight="1" x14ac:dyDescent="0.2">
      <c r="A744" s="43"/>
      <c r="B744" s="37"/>
      <c r="C744" s="37"/>
      <c r="D744" s="37"/>
      <c r="E744" s="37"/>
      <c r="F744" s="37"/>
      <c r="G744" s="37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  <c r="Y744" s="37"/>
      <c r="Z744" s="37"/>
    </row>
    <row r="745" spans="1:26" ht="14.25" customHeight="1" x14ac:dyDescent="0.2">
      <c r="A745" s="43"/>
      <c r="B745" s="37"/>
      <c r="C745" s="37"/>
      <c r="D745" s="37"/>
      <c r="E745" s="37"/>
      <c r="F745" s="37"/>
      <c r="G745" s="37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37"/>
      <c r="V745" s="37"/>
      <c r="W745" s="37"/>
      <c r="X745" s="37"/>
      <c r="Y745" s="37"/>
      <c r="Z745" s="37"/>
    </row>
    <row r="746" spans="1:26" ht="14.25" customHeight="1" x14ac:dyDescent="0.2">
      <c r="A746" s="43"/>
      <c r="B746" s="37"/>
      <c r="C746" s="37"/>
      <c r="D746" s="37"/>
      <c r="E746" s="37"/>
      <c r="F746" s="37"/>
      <c r="G746" s="37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  <c r="Y746" s="37"/>
      <c r="Z746" s="37"/>
    </row>
    <row r="747" spans="1:26" ht="14.25" customHeight="1" x14ac:dyDescent="0.2">
      <c r="A747" s="43"/>
      <c r="B747" s="37"/>
      <c r="C747" s="37"/>
      <c r="D747" s="37"/>
      <c r="E747" s="37"/>
      <c r="F747" s="37"/>
      <c r="G747" s="37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  <c r="Y747" s="37"/>
      <c r="Z747" s="37"/>
    </row>
    <row r="748" spans="1:26" ht="14.25" customHeight="1" x14ac:dyDescent="0.2">
      <c r="A748" s="43"/>
      <c r="B748" s="37"/>
      <c r="C748" s="37"/>
      <c r="D748" s="37"/>
      <c r="E748" s="37"/>
      <c r="F748" s="37"/>
      <c r="G748" s="37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  <c r="Y748" s="37"/>
      <c r="Z748" s="37"/>
    </row>
    <row r="749" spans="1:26" ht="14.25" customHeight="1" x14ac:dyDescent="0.2">
      <c r="A749" s="43"/>
      <c r="B749" s="37"/>
      <c r="C749" s="37"/>
      <c r="D749" s="37"/>
      <c r="E749" s="37"/>
      <c r="F749" s="37"/>
      <c r="G749" s="37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  <c r="Y749" s="37"/>
      <c r="Z749" s="37"/>
    </row>
    <row r="750" spans="1:26" ht="14.25" customHeight="1" x14ac:dyDescent="0.2">
      <c r="A750" s="43"/>
      <c r="B750" s="37"/>
      <c r="C750" s="37"/>
      <c r="D750" s="37"/>
      <c r="E750" s="37"/>
      <c r="F750" s="37"/>
      <c r="G750" s="37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  <c r="V750" s="37"/>
      <c r="W750" s="37"/>
      <c r="X750" s="37"/>
      <c r="Y750" s="37"/>
      <c r="Z750" s="37"/>
    </row>
    <row r="751" spans="1:26" ht="14.25" customHeight="1" x14ac:dyDescent="0.2">
      <c r="A751" s="43"/>
      <c r="B751" s="37"/>
      <c r="C751" s="37"/>
      <c r="D751" s="37"/>
      <c r="E751" s="37"/>
      <c r="F751" s="37"/>
      <c r="G751" s="37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  <c r="Y751" s="37"/>
      <c r="Z751" s="37"/>
    </row>
    <row r="752" spans="1:26" ht="14.25" customHeight="1" x14ac:dyDescent="0.2">
      <c r="A752" s="43"/>
      <c r="B752" s="37"/>
      <c r="C752" s="37"/>
      <c r="D752" s="37"/>
      <c r="E752" s="37"/>
      <c r="F752" s="37"/>
      <c r="G752" s="37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  <c r="Y752" s="37"/>
      <c r="Z752" s="37"/>
    </row>
    <row r="753" spans="1:26" ht="14.25" customHeight="1" x14ac:dyDescent="0.2">
      <c r="A753" s="43"/>
      <c r="B753" s="37"/>
      <c r="C753" s="37"/>
      <c r="D753" s="37"/>
      <c r="E753" s="37"/>
      <c r="F753" s="37"/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37"/>
    </row>
    <row r="754" spans="1:26" ht="14.25" customHeight="1" x14ac:dyDescent="0.2">
      <c r="A754" s="43"/>
      <c r="B754" s="37"/>
      <c r="C754" s="37"/>
      <c r="D754" s="37"/>
      <c r="E754" s="37"/>
      <c r="F754" s="37"/>
      <c r="G754" s="37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37"/>
    </row>
    <row r="755" spans="1:26" ht="14.25" customHeight="1" x14ac:dyDescent="0.2">
      <c r="A755" s="43"/>
      <c r="B755" s="37"/>
      <c r="C755" s="37"/>
      <c r="D755" s="37"/>
      <c r="E755" s="37"/>
      <c r="F755" s="37"/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/>
      <c r="Z755" s="37"/>
    </row>
    <row r="756" spans="1:26" ht="14.25" customHeight="1" x14ac:dyDescent="0.2">
      <c r="A756" s="43"/>
      <c r="B756" s="37"/>
      <c r="C756" s="37"/>
      <c r="D756" s="37"/>
      <c r="E756" s="37"/>
      <c r="F756" s="37"/>
      <c r="G756" s="37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  <c r="V756" s="37"/>
      <c r="W756" s="37"/>
      <c r="X756" s="37"/>
      <c r="Y756" s="37"/>
      <c r="Z756" s="37"/>
    </row>
    <row r="757" spans="1:26" ht="14.25" customHeight="1" x14ac:dyDescent="0.2">
      <c r="A757" s="43"/>
      <c r="B757" s="37"/>
      <c r="C757" s="37"/>
      <c r="D757" s="37"/>
      <c r="E757" s="37"/>
      <c r="F757" s="37"/>
      <c r="G757" s="37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  <c r="Y757" s="37"/>
      <c r="Z757" s="37"/>
    </row>
    <row r="758" spans="1:26" ht="14.25" customHeight="1" x14ac:dyDescent="0.2">
      <c r="A758" s="43"/>
      <c r="B758" s="37"/>
      <c r="C758" s="37"/>
      <c r="D758" s="37"/>
      <c r="E758" s="37"/>
      <c r="F758" s="37"/>
      <c r="G758" s="37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  <c r="Y758" s="37"/>
      <c r="Z758" s="37"/>
    </row>
    <row r="759" spans="1:26" ht="14.25" customHeight="1" x14ac:dyDescent="0.2">
      <c r="A759" s="43"/>
      <c r="B759" s="37"/>
      <c r="C759" s="37"/>
      <c r="D759" s="37"/>
      <c r="E759" s="37"/>
      <c r="F759" s="37"/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37"/>
    </row>
    <row r="760" spans="1:26" ht="14.25" customHeight="1" x14ac:dyDescent="0.2">
      <c r="A760" s="43"/>
      <c r="B760" s="37"/>
      <c r="C760" s="37"/>
      <c r="D760" s="37"/>
      <c r="E760" s="37"/>
      <c r="F760" s="37"/>
      <c r="G760" s="37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  <c r="Y760" s="37"/>
      <c r="Z760" s="37"/>
    </row>
    <row r="761" spans="1:26" ht="14.25" customHeight="1" x14ac:dyDescent="0.2">
      <c r="A761" s="43"/>
      <c r="B761" s="37"/>
      <c r="C761" s="37"/>
      <c r="D761" s="37"/>
      <c r="E761" s="37"/>
      <c r="F761" s="37"/>
      <c r="G761" s="37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37"/>
    </row>
    <row r="762" spans="1:26" ht="14.25" customHeight="1" x14ac:dyDescent="0.2">
      <c r="A762" s="43"/>
      <c r="B762" s="37"/>
      <c r="C762" s="37"/>
      <c r="D762" s="37"/>
      <c r="E762" s="37"/>
      <c r="F762" s="37"/>
      <c r="G762" s="37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  <c r="Y762" s="37"/>
      <c r="Z762" s="37"/>
    </row>
    <row r="763" spans="1:26" ht="14.25" customHeight="1" x14ac:dyDescent="0.2">
      <c r="A763" s="43"/>
      <c r="B763" s="37"/>
      <c r="C763" s="37"/>
      <c r="D763" s="37"/>
      <c r="E763" s="37"/>
      <c r="F763" s="37"/>
      <c r="G763" s="37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  <c r="Y763" s="37"/>
      <c r="Z763" s="37"/>
    </row>
    <row r="764" spans="1:26" ht="14.25" customHeight="1" x14ac:dyDescent="0.2">
      <c r="A764" s="43"/>
      <c r="B764" s="37"/>
      <c r="C764" s="37"/>
      <c r="D764" s="37"/>
      <c r="E764" s="37"/>
      <c r="F764" s="37"/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37"/>
    </row>
    <row r="765" spans="1:26" ht="14.25" customHeight="1" x14ac:dyDescent="0.2">
      <c r="A765" s="43"/>
      <c r="B765" s="37"/>
      <c r="C765" s="37"/>
      <c r="D765" s="37"/>
      <c r="E765" s="37"/>
      <c r="F765" s="37"/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</row>
    <row r="766" spans="1:26" ht="14.25" customHeight="1" x14ac:dyDescent="0.2">
      <c r="A766" s="43"/>
      <c r="B766" s="37"/>
      <c r="C766" s="37"/>
      <c r="D766" s="37"/>
      <c r="E766" s="37"/>
      <c r="F766" s="37"/>
      <c r="G766" s="37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</row>
    <row r="767" spans="1:26" ht="14.25" customHeight="1" x14ac:dyDescent="0.2">
      <c r="A767" s="43"/>
      <c r="B767" s="37"/>
      <c r="C767" s="37"/>
      <c r="D767" s="37"/>
      <c r="E767" s="37"/>
      <c r="F767" s="37"/>
      <c r="G767" s="37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  <c r="Y767" s="37"/>
      <c r="Z767" s="37"/>
    </row>
    <row r="768" spans="1:26" ht="14.25" customHeight="1" x14ac:dyDescent="0.2">
      <c r="A768" s="43"/>
      <c r="B768" s="37"/>
      <c r="C768" s="37"/>
      <c r="D768" s="37"/>
      <c r="E768" s="37"/>
      <c r="F768" s="37"/>
      <c r="G768" s="37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</row>
    <row r="769" spans="1:26" ht="14.25" customHeight="1" x14ac:dyDescent="0.2">
      <c r="A769" s="43"/>
      <c r="B769" s="37"/>
      <c r="C769" s="37"/>
      <c r="D769" s="37"/>
      <c r="E769" s="37"/>
      <c r="F769" s="37"/>
      <c r="G769" s="37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  <c r="Y769" s="37"/>
      <c r="Z769" s="37"/>
    </row>
    <row r="770" spans="1:26" ht="14.25" customHeight="1" x14ac:dyDescent="0.2">
      <c r="A770" s="43"/>
      <c r="B770" s="37"/>
      <c r="C770" s="37"/>
      <c r="D770" s="37"/>
      <c r="E770" s="37"/>
      <c r="F770" s="37"/>
      <c r="G770" s="37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</row>
    <row r="771" spans="1:26" ht="14.25" customHeight="1" x14ac:dyDescent="0.2">
      <c r="A771" s="43"/>
      <c r="B771" s="37"/>
      <c r="C771" s="37"/>
      <c r="D771" s="37"/>
      <c r="E771" s="37"/>
      <c r="F771" s="37"/>
      <c r="G771" s="37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</row>
    <row r="772" spans="1:26" ht="14.25" customHeight="1" x14ac:dyDescent="0.2">
      <c r="A772" s="43"/>
      <c r="B772" s="37"/>
      <c r="C772" s="37"/>
      <c r="D772" s="37"/>
      <c r="E772" s="37"/>
      <c r="F772" s="37"/>
      <c r="G772" s="37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</row>
    <row r="773" spans="1:26" ht="14.25" customHeight="1" x14ac:dyDescent="0.2">
      <c r="A773" s="43"/>
      <c r="B773" s="37"/>
      <c r="C773" s="37"/>
      <c r="D773" s="37"/>
      <c r="E773" s="37"/>
      <c r="F773" s="37"/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</row>
    <row r="774" spans="1:26" ht="14.25" customHeight="1" x14ac:dyDescent="0.2">
      <c r="A774" s="43"/>
      <c r="B774" s="37"/>
      <c r="C774" s="37"/>
      <c r="D774" s="37"/>
      <c r="E774" s="37"/>
      <c r="F774" s="37"/>
      <c r="G774" s="37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  <c r="Y774" s="37"/>
      <c r="Z774" s="37"/>
    </row>
    <row r="775" spans="1:26" ht="14.25" customHeight="1" x14ac:dyDescent="0.2">
      <c r="A775" s="43"/>
      <c r="B775" s="37"/>
      <c r="C775" s="37"/>
      <c r="D775" s="37"/>
      <c r="E775" s="37"/>
      <c r="F775" s="37"/>
      <c r="G775" s="37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  <c r="V775" s="37"/>
      <c r="W775" s="37"/>
      <c r="X775" s="37"/>
      <c r="Y775" s="37"/>
      <c r="Z775" s="37"/>
    </row>
    <row r="776" spans="1:26" ht="14.25" customHeight="1" x14ac:dyDescent="0.2">
      <c r="A776" s="43"/>
      <c r="B776" s="37"/>
      <c r="C776" s="37"/>
      <c r="D776" s="37"/>
      <c r="E776" s="37"/>
      <c r="F776" s="37"/>
      <c r="G776" s="37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  <c r="Y776" s="37"/>
      <c r="Z776" s="37"/>
    </row>
    <row r="777" spans="1:26" ht="14.25" customHeight="1" x14ac:dyDescent="0.2">
      <c r="A777" s="43"/>
      <c r="B777" s="37"/>
      <c r="C777" s="37"/>
      <c r="D777" s="37"/>
      <c r="E777" s="37"/>
      <c r="F777" s="37"/>
      <c r="G777" s="37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  <c r="Y777" s="37"/>
      <c r="Z777" s="37"/>
    </row>
    <row r="778" spans="1:26" ht="14.25" customHeight="1" x14ac:dyDescent="0.2">
      <c r="A778" s="43"/>
      <c r="B778" s="37"/>
      <c r="C778" s="37"/>
      <c r="D778" s="37"/>
      <c r="E778" s="37"/>
      <c r="F778" s="37"/>
      <c r="G778" s="37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</row>
    <row r="779" spans="1:26" ht="14.25" customHeight="1" x14ac:dyDescent="0.2">
      <c r="A779" s="43"/>
      <c r="B779" s="37"/>
      <c r="C779" s="37"/>
      <c r="D779" s="37"/>
      <c r="E779" s="37"/>
      <c r="F779" s="37"/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</row>
    <row r="780" spans="1:26" ht="14.25" customHeight="1" x14ac:dyDescent="0.2">
      <c r="A780" s="43"/>
      <c r="B780" s="37"/>
      <c r="C780" s="37"/>
      <c r="D780" s="37"/>
      <c r="E780" s="37"/>
      <c r="F780" s="37"/>
      <c r="G780" s="37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</row>
    <row r="781" spans="1:26" ht="14.25" customHeight="1" x14ac:dyDescent="0.2">
      <c r="A781" s="43"/>
      <c r="B781" s="37"/>
      <c r="C781" s="37"/>
      <c r="D781" s="37"/>
      <c r="E781" s="37"/>
      <c r="F781" s="37"/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</row>
    <row r="782" spans="1:26" ht="14.25" customHeight="1" x14ac:dyDescent="0.2">
      <c r="A782" s="43"/>
      <c r="B782" s="37"/>
      <c r="C782" s="37"/>
      <c r="D782" s="37"/>
      <c r="E782" s="37"/>
      <c r="F782" s="37"/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</row>
    <row r="783" spans="1:26" ht="14.25" customHeight="1" x14ac:dyDescent="0.2">
      <c r="A783" s="43"/>
      <c r="B783" s="37"/>
      <c r="C783" s="37"/>
      <c r="D783" s="37"/>
      <c r="E783" s="37"/>
      <c r="F783" s="37"/>
      <c r="G783" s="37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  <c r="Y783" s="37"/>
      <c r="Z783" s="37"/>
    </row>
    <row r="784" spans="1:26" ht="14.25" customHeight="1" x14ac:dyDescent="0.2">
      <c r="A784" s="43"/>
      <c r="B784" s="37"/>
      <c r="C784" s="37"/>
      <c r="D784" s="37"/>
      <c r="E784" s="37"/>
      <c r="F784" s="37"/>
      <c r="G784" s="37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  <c r="Y784" s="37"/>
      <c r="Z784" s="37"/>
    </row>
    <row r="785" spans="1:26" ht="14.25" customHeight="1" x14ac:dyDescent="0.2">
      <c r="A785" s="43"/>
      <c r="B785" s="37"/>
      <c r="C785" s="37"/>
      <c r="D785" s="37"/>
      <c r="E785" s="37"/>
      <c r="F785" s="37"/>
      <c r="G785" s="37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  <c r="Y785" s="37"/>
      <c r="Z785" s="37"/>
    </row>
    <row r="786" spans="1:26" ht="14.25" customHeight="1" x14ac:dyDescent="0.2">
      <c r="A786" s="43"/>
      <c r="B786" s="37"/>
      <c r="C786" s="37"/>
      <c r="D786" s="37"/>
      <c r="E786" s="37"/>
      <c r="F786" s="37"/>
      <c r="G786" s="37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  <c r="Y786" s="37"/>
      <c r="Z786" s="37"/>
    </row>
    <row r="787" spans="1:26" ht="14.25" customHeight="1" x14ac:dyDescent="0.2">
      <c r="A787" s="43"/>
      <c r="B787" s="37"/>
      <c r="C787" s="37"/>
      <c r="D787" s="37"/>
      <c r="E787" s="37"/>
      <c r="F787" s="37"/>
      <c r="G787" s="37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  <c r="Y787" s="37"/>
      <c r="Z787" s="37"/>
    </row>
    <row r="788" spans="1:26" ht="14.25" customHeight="1" x14ac:dyDescent="0.2">
      <c r="A788" s="43"/>
      <c r="B788" s="37"/>
      <c r="C788" s="37"/>
      <c r="D788" s="37"/>
      <c r="E788" s="37"/>
      <c r="F788" s="37"/>
      <c r="G788" s="37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  <c r="Y788" s="37"/>
      <c r="Z788" s="37"/>
    </row>
    <row r="789" spans="1:26" ht="14.25" customHeight="1" x14ac:dyDescent="0.2">
      <c r="A789" s="43"/>
      <c r="B789" s="37"/>
      <c r="C789" s="37"/>
      <c r="D789" s="37"/>
      <c r="E789" s="37"/>
      <c r="F789" s="37"/>
      <c r="G789" s="37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  <c r="Y789" s="37"/>
      <c r="Z789" s="37"/>
    </row>
    <row r="790" spans="1:26" ht="14.25" customHeight="1" x14ac:dyDescent="0.2">
      <c r="A790" s="43"/>
      <c r="B790" s="37"/>
      <c r="C790" s="37"/>
      <c r="D790" s="37"/>
      <c r="E790" s="37"/>
      <c r="F790" s="37"/>
      <c r="G790" s="37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  <c r="V790" s="37"/>
      <c r="W790" s="37"/>
      <c r="X790" s="37"/>
      <c r="Y790" s="37"/>
      <c r="Z790" s="37"/>
    </row>
    <row r="791" spans="1:26" ht="14.25" customHeight="1" x14ac:dyDescent="0.2">
      <c r="A791" s="43"/>
      <c r="B791" s="37"/>
      <c r="C791" s="37"/>
      <c r="D791" s="37"/>
      <c r="E791" s="37"/>
      <c r="F791" s="37"/>
      <c r="G791" s="37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  <c r="Y791" s="37"/>
      <c r="Z791" s="37"/>
    </row>
    <row r="792" spans="1:26" ht="14.25" customHeight="1" x14ac:dyDescent="0.2">
      <c r="A792" s="43"/>
      <c r="B792" s="37"/>
      <c r="C792" s="37"/>
      <c r="D792" s="37"/>
      <c r="E792" s="37"/>
      <c r="F792" s="37"/>
      <c r="G792" s="37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  <c r="V792" s="37"/>
      <c r="W792" s="37"/>
      <c r="X792" s="37"/>
      <c r="Y792" s="37"/>
      <c r="Z792" s="37"/>
    </row>
    <row r="793" spans="1:26" ht="14.25" customHeight="1" x14ac:dyDescent="0.2">
      <c r="A793" s="43"/>
      <c r="B793" s="37"/>
      <c r="C793" s="37"/>
      <c r="D793" s="37"/>
      <c r="E793" s="37"/>
      <c r="F793" s="37"/>
      <c r="G793" s="37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  <c r="Y793" s="37"/>
      <c r="Z793" s="37"/>
    </row>
    <row r="794" spans="1:26" ht="14.25" customHeight="1" x14ac:dyDescent="0.2">
      <c r="A794" s="43"/>
      <c r="B794" s="37"/>
      <c r="C794" s="37"/>
      <c r="D794" s="37"/>
      <c r="E794" s="37"/>
      <c r="F794" s="37"/>
      <c r="G794" s="37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  <c r="Y794" s="37"/>
      <c r="Z794" s="37"/>
    </row>
    <row r="795" spans="1:26" ht="14.25" customHeight="1" x14ac:dyDescent="0.2">
      <c r="A795" s="43"/>
      <c r="B795" s="37"/>
      <c r="C795" s="37"/>
      <c r="D795" s="37"/>
      <c r="E795" s="37"/>
      <c r="F795" s="37"/>
      <c r="G795" s="37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  <c r="Y795" s="37"/>
      <c r="Z795" s="37"/>
    </row>
    <row r="796" spans="1:26" ht="14.25" customHeight="1" x14ac:dyDescent="0.2">
      <c r="A796" s="43"/>
      <c r="B796" s="37"/>
      <c r="C796" s="37"/>
      <c r="D796" s="37"/>
      <c r="E796" s="37"/>
      <c r="F796" s="37"/>
      <c r="G796" s="37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  <c r="V796" s="37"/>
      <c r="W796" s="37"/>
      <c r="X796" s="37"/>
      <c r="Y796" s="37"/>
      <c r="Z796" s="37"/>
    </row>
    <row r="797" spans="1:26" ht="14.25" customHeight="1" x14ac:dyDescent="0.2">
      <c r="A797" s="43"/>
      <c r="B797" s="37"/>
      <c r="C797" s="37"/>
      <c r="D797" s="37"/>
      <c r="E797" s="37"/>
      <c r="F797" s="37"/>
      <c r="G797" s="37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  <c r="Y797" s="37"/>
      <c r="Z797" s="37"/>
    </row>
    <row r="798" spans="1:26" ht="14.25" customHeight="1" x14ac:dyDescent="0.2">
      <c r="A798" s="43"/>
      <c r="B798" s="37"/>
      <c r="C798" s="37"/>
      <c r="D798" s="37"/>
      <c r="E798" s="37"/>
      <c r="F798" s="37"/>
      <c r="G798" s="37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  <c r="Y798" s="37"/>
      <c r="Z798" s="37"/>
    </row>
    <row r="799" spans="1:26" ht="14.25" customHeight="1" x14ac:dyDescent="0.2">
      <c r="A799" s="43"/>
      <c r="B799" s="37"/>
      <c r="C799" s="37"/>
      <c r="D799" s="37"/>
      <c r="E799" s="37"/>
      <c r="F799" s="37"/>
      <c r="G799" s="37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  <c r="Y799" s="37"/>
      <c r="Z799" s="37"/>
    </row>
    <row r="800" spans="1:26" ht="14.25" customHeight="1" x14ac:dyDescent="0.2">
      <c r="A800" s="43"/>
      <c r="B800" s="37"/>
      <c r="C800" s="37"/>
      <c r="D800" s="37"/>
      <c r="E800" s="37"/>
      <c r="F800" s="37"/>
      <c r="G800" s="37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  <c r="Y800" s="37"/>
      <c r="Z800" s="37"/>
    </row>
    <row r="801" spans="1:26" ht="14.25" customHeight="1" x14ac:dyDescent="0.2">
      <c r="A801" s="43"/>
      <c r="B801" s="37"/>
      <c r="C801" s="37"/>
      <c r="D801" s="37"/>
      <c r="E801" s="37"/>
      <c r="F801" s="37"/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</row>
    <row r="802" spans="1:26" ht="14.25" customHeight="1" x14ac:dyDescent="0.2">
      <c r="A802" s="43"/>
      <c r="B802" s="37"/>
      <c r="C802" s="37"/>
      <c r="D802" s="37"/>
      <c r="E802" s="37"/>
      <c r="F802" s="37"/>
      <c r="G802" s="37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  <c r="Y802" s="37"/>
      <c r="Z802" s="37"/>
    </row>
    <row r="803" spans="1:26" ht="14.25" customHeight="1" x14ac:dyDescent="0.2">
      <c r="A803" s="43"/>
      <c r="B803" s="37"/>
      <c r="C803" s="37"/>
      <c r="D803" s="37"/>
      <c r="E803" s="37"/>
      <c r="F803" s="37"/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37"/>
      <c r="V803" s="37"/>
      <c r="W803" s="37"/>
      <c r="X803" s="37"/>
      <c r="Y803" s="37"/>
      <c r="Z803" s="37"/>
    </row>
    <row r="804" spans="1:26" ht="14.25" customHeight="1" x14ac:dyDescent="0.2">
      <c r="A804" s="43"/>
      <c r="B804" s="37"/>
      <c r="C804" s="37"/>
      <c r="D804" s="37"/>
      <c r="E804" s="37"/>
      <c r="F804" s="37"/>
      <c r="G804" s="37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  <c r="Y804" s="37"/>
      <c r="Z804" s="37"/>
    </row>
    <row r="805" spans="1:26" ht="14.25" customHeight="1" x14ac:dyDescent="0.2">
      <c r="A805" s="43"/>
      <c r="B805" s="37"/>
      <c r="C805" s="37"/>
      <c r="D805" s="37"/>
      <c r="E805" s="37"/>
      <c r="F805" s="37"/>
      <c r="G805" s="37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  <c r="Y805" s="37"/>
      <c r="Z805" s="37"/>
    </row>
    <row r="806" spans="1:26" ht="14.25" customHeight="1" x14ac:dyDescent="0.2">
      <c r="A806" s="43"/>
      <c r="B806" s="37"/>
      <c r="C806" s="37"/>
      <c r="D806" s="37"/>
      <c r="E806" s="37"/>
      <c r="F806" s="37"/>
      <c r="G806" s="37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  <c r="Y806" s="37"/>
      <c r="Z806" s="37"/>
    </row>
    <row r="807" spans="1:26" ht="14.25" customHeight="1" x14ac:dyDescent="0.2">
      <c r="A807" s="43"/>
      <c r="B807" s="37"/>
      <c r="C807" s="37"/>
      <c r="D807" s="37"/>
      <c r="E807" s="37"/>
      <c r="F807" s="37"/>
      <c r="G807" s="37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  <c r="Y807" s="37"/>
      <c r="Z807" s="37"/>
    </row>
    <row r="808" spans="1:26" ht="14.25" customHeight="1" x14ac:dyDescent="0.2">
      <c r="A808" s="43"/>
      <c r="B808" s="37"/>
      <c r="C808" s="37"/>
      <c r="D808" s="37"/>
      <c r="E808" s="37"/>
      <c r="F808" s="37"/>
      <c r="G808" s="37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  <c r="Y808" s="37"/>
      <c r="Z808" s="37"/>
    </row>
    <row r="809" spans="1:26" ht="14.25" customHeight="1" x14ac:dyDescent="0.2">
      <c r="A809" s="43"/>
      <c r="B809" s="37"/>
      <c r="C809" s="37"/>
      <c r="D809" s="37"/>
      <c r="E809" s="37"/>
      <c r="F809" s="37"/>
      <c r="G809" s="37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  <c r="Y809" s="37"/>
      <c r="Z809" s="37"/>
    </row>
    <row r="810" spans="1:26" ht="14.25" customHeight="1" x14ac:dyDescent="0.2">
      <c r="A810" s="43"/>
      <c r="B810" s="37"/>
      <c r="C810" s="37"/>
      <c r="D810" s="37"/>
      <c r="E810" s="37"/>
      <c r="F810" s="37"/>
      <c r="G810" s="37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  <c r="Y810" s="37"/>
      <c r="Z810" s="37"/>
    </row>
    <row r="811" spans="1:26" ht="14.25" customHeight="1" x14ac:dyDescent="0.2">
      <c r="A811" s="43"/>
      <c r="B811" s="37"/>
      <c r="C811" s="37"/>
      <c r="D811" s="37"/>
      <c r="E811" s="37"/>
      <c r="F811" s="37"/>
      <c r="G811" s="37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  <c r="Y811" s="37"/>
      <c r="Z811" s="37"/>
    </row>
    <row r="812" spans="1:26" ht="14.25" customHeight="1" x14ac:dyDescent="0.2">
      <c r="A812" s="43"/>
      <c r="B812" s="37"/>
      <c r="C812" s="37"/>
      <c r="D812" s="37"/>
      <c r="E812" s="37"/>
      <c r="F812" s="37"/>
      <c r="G812" s="37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  <c r="V812" s="37"/>
      <c r="W812" s="37"/>
      <c r="X812" s="37"/>
      <c r="Y812" s="37"/>
      <c r="Z812" s="37"/>
    </row>
    <row r="813" spans="1:26" ht="14.25" customHeight="1" x14ac:dyDescent="0.2">
      <c r="A813" s="43"/>
      <c r="B813" s="37"/>
      <c r="C813" s="37"/>
      <c r="D813" s="37"/>
      <c r="E813" s="37"/>
      <c r="F813" s="37"/>
      <c r="G813" s="37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37"/>
      <c r="V813" s="37"/>
      <c r="W813" s="37"/>
      <c r="X813" s="37"/>
      <c r="Y813" s="37"/>
      <c r="Z813" s="37"/>
    </row>
    <row r="814" spans="1:26" ht="14.25" customHeight="1" x14ac:dyDescent="0.2">
      <c r="A814" s="43"/>
      <c r="B814" s="37"/>
      <c r="C814" s="37"/>
      <c r="D814" s="37"/>
      <c r="E814" s="37"/>
      <c r="F814" s="37"/>
      <c r="G814" s="37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  <c r="Y814" s="37"/>
      <c r="Z814" s="37"/>
    </row>
    <row r="815" spans="1:26" ht="14.25" customHeight="1" x14ac:dyDescent="0.2">
      <c r="A815" s="43"/>
      <c r="B815" s="37"/>
      <c r="C815" s="37"/>
      <c r="D815" s="37"/>
      <c r="E815" s="37"/>
      <c r="F815" s="37"/>
      <c r="G815" s="37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  <c r="Y815" s="37"/>
      <c r="Z815" s="37"/>
    </row>
    <row r="816" spans="1:26" ht="14.25" customHeight="1" x14ac:dyDescent="0.2">
      <c r="A816" s="43"/>
      <c r="B816" s="37"/>
      <c r="C816" s="37"/>
      <c r="D816" s="37"/>
      <c r="E816" s="37"/>
      <c r="F816" s="37"/>
      <c r="G816" s="37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  <c r="Y816" s="37"/>
      <c r="Z816" s="37"/>
    </row>
    <row r="817" spans="1:26" ht="14.25" customHeight="1" x14ac:dyDescent="0.2">
      <c r="A817" s="43"/>
      <c r="B817" s="37"/>
      <c r="C817" s="37"/>
      <c r="D817" s="37"/>
      <c r="E817" s="37"/>
      <c r="F817" s="37"/>
      <c r="G817" s="37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  <c r="Y817" s="37"/>
      <c r="Z817" s="37"/>
    </row>
    <row r="818" spans="1:26" ht="14.25" customHeight="1" x14ac:dyDescent="0.2">
      <c r="A818" s="43"/>
      <c r="B818" s="37"/>
      <c r="C818" s="37"/>
      <c r="D818" s="37"/>
      <c r="E818" s="37"/>
      <c r="F818" s="37"/>
      <c r="G818" s="37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  <c r="Y818" s="37"/>
      <c r="Z818" s="37"/>
    </row>
    <row r="819" spans="1:26" ht="14.25" customHeight="1" x14ac:dyDescent="0.2">
      <c r="A819" s="43"/>
      <c r="B819" s="37"/>
      <c r="C819" s="37"/>
      <c r="D819" s="37"/>
      <c r="E819" s="37"/>
      <c r="F819" s="37"/>
      <c r="G819" s="37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  <c r="Y819" s="37"/>
      <c r="Z819" s="37"/>
    </row>
    <row r="820" spans="1:26" ht="14.25" customHeight="1" x14ac:dyDescent="0.2">
      <c r="A820" s="43"/>
      <c r="B820" s="37"/>
      <c r="C820" s="37"/>
      <c r="D820" s="37"/>
      <c r="E820" s="37"/>
      <c r="F820" s="37"/>
      <c r="G820" s="37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  <c r="Y820" s="37"/>
      <c r="Z820" s="37"/>
    </row>
    <row r="821" spans="1:26" ht="14.25" customHeight="1" x14ac:dyDescent="0.2">
      <c r="A821" s="43"/>
      <c r="B821" s="37"/>
      <c r="C821" s="37"/>
      <c r="D821" s="37"/>
      <c r="E821" s="37"/>
      <c r="F821" s="37"/>
      <c r="G821" s="37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  <c r="Y821" s="37"/>
      <c r="Z821" s="37"/>
    </row>
    <row r="822" spans="1:26" ht="14.25" customHeight="1" x14ac:dyDescent="0.2">
      <c r="A822" s="43"/>
      <c r="B822" s="37"/>
      <c r="C822" s="37"/>
      <c r="D822" s="37"/>
      <c r="E822" s="37"/>
      <c r="F822" s="37"/>
      <c r="G822" s="37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  <c r="Y822" s="37"/>
      <c r="Z822" s="37"/>
    </row>
    <row r="823" spans="1:26" ht="14.25" customHeight="1" x14ac:dyDescent="0.2">
      <c r="A823" s="43"/>
      <c r="B823" s="37"/>
      <c r="C823" s="37"/>
      <c r="D823" s="37"/>
      <c r="E823" s="37"/>
      <c r="F823" s="37"/>
      <c r="G823" s="37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  <c r="Y823" s="37"/>
      <c r="Z823" s="37"/>
    </row>
    <row r="824" spans="1:26" ht="14.25" customHeight="1" x14ac:dyDescent="0.2">
      <c r="A824" s="43"/>
      <c r="B824" s="37"/>
      <c r="C824" s="37"/>
      <c r="D824" s="37"/>
      <c r="E824" s="37"/>
      <c r="F824" s="37"/>
      <c r="G824" s="37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  <c r="Y824" s="37"/>
      <c r="Z824" s="37"/>
    </row>
    <row r="825" spans="1:26" ht="14.25" customHeight="1" x14ac:dyDescent="0.2">
      <c r="A825" s="43"/>
      <c r="B825" s="37"/>
      <c r="C825" s="37"/>
      <c r="D825" s="37"/>
      <c r="E825" s="37"/>
      <c r="F825" s="37"/>
      <c r="G825" s="37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37"/>
      <c r="V825" s="37"/>
      <c r="W825" s="37"/>
      <c r="X825" s="37"/>
      <c r="Y825" s="37"/>
      <c r="Z825" s="37"/>
    </row>
    <row r="826" spans="1:26" ht="14.25" customHeight="1" x14ac:dyDescent="0.2">
      <c r="A826" s="43"/>
      <c r="B826" s="37"/>
      <c r="C826" s="37"/>
      <c r="D826" s="37"/>
      <c r="E826" s="37"/>
      <c r="F826" s="37"/>
      <c r="G826" s="37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  <c r="Y826" s="37"/>
      <c r="Z826" s="37"/>
    </row>
    <row r="827" spans="1:26" ht="14.25" customHeight="1" x14ac:dyDescent="0.2">
      <c r="A827" s="43"/>
      <c r="B827" s="37"/>
      <c r="C827" s="37"/>
      <c r="D827" s="37"/>
      <c r="E827" s="37"/>
      <c r="F827" s="37"/>
      <c r="G827" s="37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</row>
    <row r="828" spans="1:26" ht="14.25" customHeight="1" x14ac:dyDescent="0.2">
      <c r="A828" s="43"/>
      <c r="B828" s="37"/>
      <c r="C828" s="37"/>
      <c r="D828" s="37"/>
      <c r="E828" s="37"/>
      <c r="F828" s="37"/>
      <c r="G828" s="37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</row>
    <row r="829" spans="1:26" ht="14.25" customHeight="1" x14ac:dyDescent="0.2">
      <c r="A829" s="43"/>
      <c r="B829" s="37"/>
      <c r="C829" s="37"/>
      <c r="D829" s="37"/>
      <c r="E829" s="37"/>
      <c r="F829" s="37"/>
      <c r="G829" s="37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  <c r="Y829" s="37"/>
      <c r="Z829" s="37"/>
    </row>
    <row r="830" spans="1:26" ht="14.25" customHeight="1" x14ac:dyDescent="0.2">
      <c r="A830" s="43"/>
      <c r="B830" s="37"/>
      <c r="C830" s="37"/>
      <c r="D830" s="37"/>
      <c r="E830" s="37"/>
      <c r="F830" s="37"/>
      <c r="G830" s="37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</row>
    <row r="831" spans="1:26" ht="14.25" customHeight="1" x14ac:dyDescent="0.2">
      <c r="A831" s="43"/>
      <c r="B831" s="37"/>
      <c r="C831" s="37"/>
      <c r="D831" s="37"/>
      <c r="E831" s="37"/>
      <c r="F831" s="37"/>
      <c r="G831" s="37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</row>
    <row r="832" spans="1:26" ht="14.25" customHeight="1" x14ac:dyDescent="0.2">
      <c r="A832" s="43"/>
      <c r="B832" s="37"/>
      <c r="C832" s="37"/>
      <c r="D832" s="37"/>
      <c r="E832" s="37"/>
      <c r="F832" s="37"/>
      <c r="G832" s="37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37"/>
    </row>
    <row r="833" spans="1:26" ht="14.25" customHeight="1" x14ac:dyDescent="0.2">
      <c r="A833" s="43"/>
      <c r="B833" s="37"/>
      <c r="C833" s="37"/>
      <c r="D833" s="37"/>
      <c r="E833" s="37"/>
      <c r="F833" s="37"/>
      <c r="G833" s="37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37"/>
    </row>
    <row r="834" spans="1:26" ht="14.25" customHeight="1" x14ac:dyDescent="0.2">
      <c r="A834" s="43"/>
      <c r="B834" s="37"/>
      <c r="C834" s="37"/>
      <c r="D834" s="37"/>
      <c r="E834" s="37"/>
      <c r="F834" s="37"/>
      <c r="G834" s="37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  <c r="Y834" s="37"/>
      <c r="Z834" s="37"/>
    </row>
    <row r="835" spans="1:26" ht="14.25" customHeight="1" x14ac:dyDescent="0.2">
      <c r="A835" s="43"/>
      <c r="B835" s="37"/>
      <c r="C835" s="37"/>
      <c r="D835" s="37"/>
      <c r="E835" s="37"/>
      <c r="F835" s="37"/>
      <c r="G835" s="37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</row>
    <row r="836" spans="1:26" ht="14.25" customHeight="1" x14ac:dyDescent="0.2">
      <c r="A836" s="43"/>
      <c r="B836" s="37"/>
      <c r="C836" s="37"/>
      <c r="D836" s="37"/>
      <c r="E836" s="37"/>
      <c r="F836" s="37"/>
      <c r="G836" s="37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</row>
    <row r="837" spans="1:26" ht="14.25" customHeight="1" x14ac:dyDescent="0.2">
      <c r="A837" s="43"/>
      <c r="B837" s="37"/>
      <c r="C837" s="37"/>
      <c r="D837" s="37"/>
      <c r="E837" s="37"/>
      <c r="F837" s="37"/>
      <c r="G837" s="37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</row>
    <row r="838" spans="1:26" ht="14.25" customHeight="1" x14ac:dyDescent="0.2">
      <c r="A838" s="43"/>
      <c r="B838" s="37"/>
      <c r="C838" s="37"/>
      <c r="D838" s="37"/>
      <c r="E838" s="37"/>
      <c r="F838" s="37"/>
      <c r="G838" s="37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  <c r="Y838" s="37"/>
      <c r="Z838" s="37"/>
    </row>
    <row r="839" spans="1:26" ht="14.25" customHeight="1" x14ac:dyDescent="0.2">
      <c r="A839" s="43"/>
      <c r="B839" s="37"/>
      <c r="C839" s="37"/>
      <c r="D839" s="37"/>
      <c r="E839" s="37"/>
      <c r="F839" s="37"/>
      <c r="G839" s="37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</row>
    <row r="840" spans="1:26" ht="14.25" customHeight="1" x14ac:dyDescent="0.2">
      <c r="A840" s="43"/>
      <c r="B840" s="37"/>
      <c r="C840" s="37"/>
      <c r="D840" s="37"/>
      <c r="E840" s="37"/>
      <c r="F840" s="37"/>
      <c r="G840" s="37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  <c r="Y840" s="37"/>
      <c r="Z840" s="37"/>
    </row>
    <row r="841" spans="1:26" ht="14.25" customHeight="1" x14ac:dyDescent="0.2">
      <c r="A841" s="43"/>
      <c r="B841" s="37"/>
      <c r="C841" s="37"/>
      <c r="D841" s="37"/>
      <c r="E841" s="37"/>
      <c r="F841" s="37"/>
      <c r="G841" s="37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</row>
    <row r="842" spans="1:26" ht="14.25" customHeight="1" x14ac:dyDescent="0.2">
      <c r="A842" s="43"/>
      <c r="B842" s="37"/>
      <c r="C842" s="37"/>
      <c r="D842" s="37"/>
      <c r="E842" s="37"/>
      <c r="F842" s="37"/>
      <c r="G842" s="37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  <c r="Y842" s="37"/>
      <c r="Z842" s="37"/>
    </row>
    <row r="843" spans="1:26" ht="14.25" customHeight="1" x14ac:dyDescent="0.2">
      <c r="A843" s="43"/>
      <c r="B843" s="37"/>
      <c r="C843" s="37"/>
      <c r="D843" s="37"/>
      <c r="E843" s="37"/>
      <c r="F843" s="37"/>
      <c r="G843" s="37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37"/>
      <c r="V843" s="37"/>
      <c r="W843" s="37"/>
      <c r="X843" s="37"/>
      <c r="Y843" s="37"/>
      <c r="Z843" s="37"/>
    </row>
    <row r="844" spans="1:26" ht="14.25" customHeight="1" x14ac:dyDescent="0.2">
      <c r="A844" s="43"/>
      <c r="B844" s="37"/>
      <c r="C844" s="37"/>
      <c r="D844" s="37"/>
      <c r="E844" s="37"/>
      <c r="F844" s="37"/>
      <c r="G844" s="37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  <c r="Y844" s="37"/>
      <c r="Z844" s="37"/>
    </row>
    <row r="845" spans="1:26" ht="14.25" customHeight="1" x14ac:dyDescent="0.2">
      <c r="A845" s="43"/>
      <c r="B845" s="37"/>
      <c r="C845" s="37"/>
      <c r="D845" s="37"/>
      <c r="E845" s="37"/>
      <c r="F845" s="37"/>
      <c r="G845" s="37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  <c r="Y845" s="37"/>
      <c r="Z845" s="37"/>
    </row>
    <row r="846" spans="1:26" ht="14.25" customHeight="1" x14ac:dyDescent="0.2">
      <c r="A846" s="43"/>
      <c r="B846" s="37"/>
      <c r="C846" s="37"/>
      <c r="D846" s="37"/>
      <c r="E846" s="37"/>
      <c r="F846" s="37"/>
      <c r="G846" s="37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  <c r="V846" s="37"/>
      <c r="W846" s="37"/>
      <c r="X846" s="37"/>
      <c r="Y846" s="37"/>
      <c r="Z846" s="37"/>
    </row>
    <row r="847" spans="1:26" ht="14.25" customHeight="1" x14ac:dyDescent="0.2">
      <c r="A847" s="43"/>
      <c r="B847" s="37"/>
      <c r="C847" s="37"/>
      <c r="D847" s="37"/>
      <c r="E847" s="37"/>
      <c r="F847" s="37"/>
      <c r="G847" s="37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  <c r="Y847" s="37"/>
      <c r="Z847" s="37"/>
    </row>
    <row r="848" spans="1:26" ht="14.25" customHeight="1" x14ac:dyDescent="0.2">
      <c r="A848" s="43"/>
      <c r="B848" s="37"/>
      <c r="C848" s="37"/>
      <c r="D848" s="37"/>
      <c r="E848" s="37"/>
      <c r="F848" s="37"/>
      <c r="G848" s="37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  <c r="Y848" s="37"/>
      <c r="Z848" s="37"/>
    </row>
    <row r="849" spans="1:26" ht="14.25" customHeight="1" x14ac:dyDescent="0.2">
      <c r="A849" s="43"/>
      <c r="B849" s="37"/>
      <c r="C849" s="37"/>
      <c r="D849" s="37"/>
      <c r="E849" s="37"/>
      <c r="F849" s="37"/>
      <c r="G849" s="37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/>
      <c r="Y849" s="37"/>
      <c r="Z849" s="37"/>
    </row>
    <row r="850" spans="1:26" ht="14.25" customHeight="1" x14ac:dyDescent="0.2">
      <c r="A850" s="43"/>
      <c r="B850" s="37"/>
      <c r="C850" s="37"/>
      <c r="D850" s="37"/>
      <c r="E850" s="37"/>
      <c r="F850" s="37"/>
      <c r="G850" s="37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  <c r="Y850" s="37"/>
      <c r="Z850" s="37"/>
    </row>
    <row r="851" spans="1:26" ht="14.25" customHeight="1" x14ac:dyDescent="0.2">
      <c r="A851" s="43"/>
      <c r="B851" s="37"/>
      <c r="C851" s="37"/>
      <c r="D851" s="37"/>
      <c r="E851" s="37"/>
      <c r="F851" s="37"/>
      <c r="G851" s="37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37"/>
      <c r="V851" s="37"/>
      <c r="W851" s="37"/>
      <c r="X851" s="37"/>
      <c r="Y851" s="37"/>
      <c r="Z851" s="37"/>
    </row>
    <row r="852" spans="1:26" ht="14.25" customHeight="1" x14ac:dyDescent="0.2">
      <c r="A852" s="43"/>
      <c r="B852" s="37"/>
      <c r="C852" s="37"/>
      <c r="D852" s="37"/>
      <c r="E852" s="37"/>
      <c r="F852" s="37"/>
      <c r="G852" s="37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  <c r="Y852" s="37"/>
      <c r="Z852" s="37"/>
    </row>
    <row r="853" spans="1:26" ht="14.25" customHeight="1" x14ac:dyDescent="0.2">
      <c r="A853" s="43"/>
      <c r="B853" s="37"/>
      <c r="C853" s="37"/>
      <c r="D853" s="37"/>
      <c r="E853" s="37"/>
      <c r="F853" s="37"/>
      <c r="G853" s="37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  <c r="Y853" s="37"/>
      <c r="Z853" s="37"/>
    </row>
    <row r="854" spans="1:26" ht="14.25" customHeight="1" x14ac:dyDescent="0.2">
      <c r="A854" s="43"/>
      <c r="B854" s="37"/>
      <c r="C854" s="37"/>
      <c r="D854" s="37"/>
      <c r="E854" s="37"/>
      <c r="F854" s="37"/>
      <c r="G854" s="37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  <c r="Y854" s="37"/>
      <c r="Z854" s="37"/>
    </row>
    <row r="855" spans="1:26" ht="14.25" customHeight="1" x14ac:dyDescent="0.2">
      <c r="A855" s="43"/>
      <c r="B855" s="37"/>
      <c r="C855" s="37"/>
      <c r="D855" s="37"/>
      <c r="E855" s="37"/>
      <c r="F855" s="37"/>
      <c r="G855" s="37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37"/>
      <c r="V855" s="37"/>
      <c r="W855" s="37"/>
      <c r="X855" s="37"/>
      <c r="Y855" s="37"/>
      <c r="Z855" s="37"/>
    </row>
    <row r="856" spans="1:26" ht="14.25" customHeight="1" x14ac:dyDescent="0.2">
      <c r="A856" s="43"/>
      <c r="B856" s="37"/>
      <c r="C856" s="37"/>
      <c r="D856" s="37"/>
      <c r="E856" s="37"/>
      <c r="F856" s="37"/>
      <c r="G856" s="37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37"/>
      <c r="V856" s="37"/>
      <c r="W856" s="37"/>
      <c r="X856" s="37"/>
      <c r="Y856" s="37"/>
      <c r="Z856" s="37"/>
    </row>
    <row r="857" spans="1:26" ht="14.25" customHeight="1" x14ac:dyDescent="0.2">
      <c r="A857" s="43"/>
      <c r="B857" s="37"/>
      <c r="C857" s="37"/>
      <c r="D857" s="37"/>
      <c r="E857" s="37"/>
      <c r="F857" s="37"/>
      <c r="G857" s="37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37"/>
      <c r="V857" s="37"/>
      <c r="W857" s="37"/>
      <c r="X857" s="37"/>
      <c r="Y857" s="37"/>
      <c r="Z857" s="37"/>
    </row>
    <row r="858" spans="1:26" ht="14.25" customHeight="1" x14ac:dyDescent="0.2">
      <c r="A858" s="43"/>
      <c r="B858" s="37"/>
      <c r="C858" s="37"/>
      <c r="D858" s="37"/>
      <c r="E858" s="37"/>
      <c r="F858" s="37"/>
      <c r="G858" s="37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  <c r="Y858" s="37"/>
      <c r="Z858" s="37"/>
    </row>
    <row r="859" spans="1:26" ht="14.25" customHeight="1" x14ac:dyDescent="0.2">
      <c r="A859" s="43"/>
      <c r="B859" s="37"/>
      <c r="C859" s="37"/>
      <c r="D859" s="37"/>
      <c r="E859" s="37"/>
      <c r="F859" s="37"/>
      <c r="G859" s="37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37"/>
      <c r="V859" s="37"/>
      <c r="W859" s="37"/>
      <c r="X859" s="37"/>
      <c r="Y859" s="37"/>
      <c r="Z859" s="37"/>
    </row>
    <row r="860" spans="1:26" ht="14.25" customHeight="1" x14ac:dyDescent="0.2">
      <c r="A860" s="43"/>
      <c r="B860" s="37"/>
      <c r="C860" s="37"/>
      <c r="D860" s="37"/>
      <c r="E860" s="37"/>
      <c r="F860" s="37"/>
      <c r="G860" s="37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37"/>
      <c r="V860" s="37"/>
      <c r="W860" s="37"/>
      <c r="X860" s="37"/>
      <c r="Y860" s="37"/>
      <c r="Z860" s="37"/>
    </row>
    <row r="861" spans="1:26" ht="14.25" customHeight="1" x14ac:dyDescent="0.2">
      <c r="A861" s="43"/>
      <c r="B861" s="37"/>
      <c r="C861" s="37"/>
      <c r="D861" s="37"/>
      <c r="E861" s="37"/>
      <c r="F861" s="37"/>
      <c r="G861" s="37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  <c r="Y861" s="37"/>
      <c r="Z861" s="37"/>
    </row>
    <row r="862" spans="1:26" ht="14.25" customHeight="1" x14ac:dyDescent="0.2">
      <c r="A862" s="43"/>
      <c r="B862" s="37"/>
      <c r="C862" s="37"/>
      <c r="D862" s="37"/>
      <c r="E862" s="37"/>
      <c r="F862" s="37"/>
      <c r="G862" s="37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  <c r="Y862" s="37"/>
      <c r="Z862" s="37"/>
    </row>
    <row r="863" spans="1:26" ht="14.25" customHeight="1" x14ac:dyDescent="0.2">
      <c r="A863" s="43"/>
      <c r="B863" s="37"/>
      <c r="C863" s="37"/>
      <c r="D863" s="37"/>
      <c r="E863" s="37"/>
      <c r="F863" s="37"/>
      <c r="G863" s="37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  <c r="Y863" s="37"/>
      <c r="Z863" s="37"/>
    </row>
    <row r="864" spans="1:26" ht="14.25" customHeight="1" x14ac:dyDescent="0.2">
      <c r="A864" s="43"/>
      <c r="B864" s="37"/>
      <c r="C864" s="37"/>
      <c r="D864" s="37"/>
      <c r="E864" s="37"/>
      <c r="F864" s="37"/>
      <c r="G864" s="37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  <c r="Y864" s="37"/>
      <c r="Z864" s="37"/>
    </row>
    <row r="865" spans="1:26" ht="14.25" customHeight="1" x14ac:dyDescent="0.2">
      <c r="A865" s="43"/>
      <c r="B865" s="37"/>
      <c r="C865" s="37"/>
      <c r="D865" s="37"/>
      <c r="E865" s="37"/>
      <c r="F865" s="37"/>
      <c r="G865" s="37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  <c r="Y865" s="37"/>
      <c r="Z865" s="37"/>
    </row>
    <row r="866" spans="1:26" ht="14.25" customHeight="1" x14ac:dyDescent="0.2">
      <c r="A866" s="43"/>
      <c r="B866" s="37"/>
      <c r="C866" s="37"/>
      <c r="D866" s="37"/>
      <c r="E866" s="37"/>
      <c r="F866" s="37"/>
      <c r="G866" s="37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  <c r="Y866" s="37"/>
      <c r="Z866" s="37"/>
    </row>
    <row r="867" spans="1:26" ht="14.25" customHeight="1" x14ac:dyDescent="0.2">
      <c r="A867" s="43"/>
      <c r="B867" s="37"/>
      <c r="C867" s="37"/>
      <c r="D867" s="37"/>
      <c r="E867" s="37"/>
      <c r="F867" s="37"/>
      <c r="G867" s="37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  <c r="Y867" s="37"/>
      <c r="Z867" s="37"/>
    </row>
    <row r="868" spans="1:26" ht="14.25" customHeight="1" x14ac:dyDescent="0.2">
      <c r="A868" s="43"/>
      <c r="B868" s="37"/>
      <c r="C868" s="37"/>
      <c r="D868" s="37"/>
      <c r="E868" s="37"/>
      <c r="F868" s="37"/>
      <c r="G868" s="37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  <c r="Y868" s="37"/>
      <c r="Z868" s="37"/>
    </row>
    <row r="869" spans="1:26" ht="14.25" customHeight="1" x14ac:dyDescent="0.2">
      <c r="A869" s="43"/>
      <c r="B869" s="37"/>
      <c r="C869" s="37"/>
      <c r="D869" s="37"/>
      <c r="E869" s="37"/>
      <c r="F869" s="37"/>
      <c r="G869" s="37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  <c r="Y869" s="37"/>
      <c r="Z869" s="37"/>
    </row>
    <row r="870" spans="1:26" ht="14.25" customHeight="1" x14ac:dyDescent="0.2">
      <c r="A870" s="43"/>
      <c r="B870" s="37"/>
      <c r="C870" s="37"/>
      <c r="D870" s="37"/>
      <c r="E870" s="37"/>
      <c r="F870" s="37"/>
      <c r="G870" s="37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  <c r="Y870" s="37"/>
      <c r="Z870" s="37"/>
    </row>
    <row r="871" spans="1:26" ht="14.25" customHeight="1" x14ac:dyDescent="0.2">
      <c r="A871" s="43"/>
      <c r="B871" s="37"/>
      <c r="C871" s="37"/>
      <c r="D871" s="37"/>
      <c r="E871" s="37"/>
      <c r="F871" s="37"/>
      <c r="G871" s="37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  <c r="Y871" s="37"/>
      <c r="Z871" s="37"/>
    </row>
    <row r="872" spans="1:26" ht="14.25" customHeight="1" x14ac:dyDescent="0.2">
      <c r="A872" s="43"/>
      <c r="B872" s="37"/>
      <c r="C872" s="37"/>
      <c r="D872" s="37"/>
      <c r="E872" s="37"/>
      <c r="F872" s="37"/>
      <c r="G872" s="37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  <c r="Y872" s="37"/>
      <c r="Z872" s="37"/>
    </row>
    <row r="873" spans="1:26" ht="14.25" customHeight="1" x14ac:dyDescent="0.2">
      <c r="A873" s="43"/>
      <c r="B873" s="37"/>
      <c r="C873" s="37"/>
      <c r="D873" s="37"/>
      <c r="E873" s="37"/>
      <c r="F873" s="37"/>
      <c r="G873" s="37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37"/>
      <c r="V873" s="37"/>
      <c r="W873" s="37"/>
      <c r="X873" s="37"/>
      <c r="Y873" s="37"/>
      <c r="Z873" s="37"/>
    </row>
    <row r="874" spans="1:26" ht="14.25" customHeight="1" x14ac:dyDescent="0.2">
      <c r="A874" s="43"/>
      <c r="B874" s="37"/>
      <c r="C874" s="37"/>
      <c r="D874" s="37"/>
      <c r="E874" s="37"/>
      <c r="F874" s="37"/>
      <c r="G874" s="37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  <c r="V874" s="37"/>
      <c r="W874" s="37"/>
      <c r="X874" s="37"/>
      <c r="Y874" s="37"/>
      <c r="Z874" s="37"/>
    </row>
    <row r="875" spans="1:26" ht="14.25" customHeight="1" x14ac:dyDescent="0.2">
      <c r="A875" s="43"/>
      <c r="B875" s="37"/>
      <c r="C875" s="37"/>
      <c r="D875" s="37"/>
      <c r="E875" s="37"/>
      <c r="F875" s="37"/>
      <c r="G875" s="37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37"/>
      <c r="V875" s="37"/>
      <c r="W875" s="37"/>
      <c r="X875" s="37"/>
      <c r="Y875" s="37"/>
      <c r="Z875" s="37"/>
    </row>
    <row r="876" spans="1:26" ht="14.25" customHeight="1" x14ac:dyDescent="0.2">
      <c r="A876" s="43"/>
      <c r="B876" s="37"/>
      <c r="C876" s="37"/>
      <c r="D876" s="37"/>
      <c r="E876" s="37"/>
      <c r="F876" s="37"/>
      <c r="G876" s="37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  <c r="Y876" s="37"/>
      <c r="Z876" s="37"/>
    </row>
    <row r="877" spans="1:26" ht="14.25" customHeight="1" x14ac:dyDescent="0.2">
      <c r="A877" s="43"/>
      <c r="B877" s="37"/>
      <c r="C877" s="37"/>
      <c r="D877" s="37"/>
      <c r="E877" s="37"/>
      <c r="F877" s="37"/>
      <c r="G877" s="37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  <c r="Y877" s="37"/>
      <c r="Z877" s="37"/>
    </row>
    <row r="878" spans="1:26" ht="14.25" customHeight="1" x14ac:dyDescent="0.2">
      <c r="A878" s="43"/>
      <c r="B878" s="37"/>
      <c r="C878" s="37"/>
      <c r="D878" s="37"/>
      <c r="E878" s="37"/>
      <c r="F878" s="37"/>
      <c r="G878" s="37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  <c r="Y878" s="37"/>
      <c r="Z878" s="37"/>
    </row>
    <row r="879" spans="1:26" ht="14.25" customHeight="1" x14ac:dyDescent="0.2">
      <c r="A879" s="43"/>
      <c r="B879" s="37"/>
      <c r="C879" s="37"/>
      <c r="D879" s="37"/>
      <c r="E879" s="37"/>
      <c r="F879" s="37"/>
      <c r="G879" s="37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  <c r="Y879" s="37"/>
      <c r="Z879" s="37"/>
    </row>
    <row r="880" spans="1:26" ht="14.25" customHeight="1" x14ac:dyDescent="0.2">
      <c r="A880" s="43"/>
      <c r="B880" s="37"/>
      <c r="C880" s="37"/>
      <c r="D880" s="37"/>
      <c r="E880" s="37"/>
      <c r="F880" s="37"/>
      <c r="G880" s="37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  <c r="Y880" s="37"/>
      <c r="Z880" s="37"/>
    </row>
    <row r="881" spans="1:26" ht="14.25" customHeight="1" x14ac:dyDescent="0.2">
      <c r="A881" s="43"/>
      <c r="B881" s="37"/>
      <c r="C881" s="37"/>
      <c r="D881" s="37"/>
      <c r="E881" s="37"/>
      <c r="F881" s="37"/>
      <c r="G881" s="37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37"/>
      <c r="V881" s="37"/>
      <c r="W881" s="37"/>
      <c r="X881" s="37"/>
      <c r="Y881" s="37"/>
      <c r="Z881" s="37"/>
    </row>
    <row r="882" spans="1:26" ht="14.25" customHeight="1" x14ac:dyDescent="0.2">
      <c r="A882" s="43"/>
      <c r="B882" s="37"/>
      <c r="C882" s="37"/>
      <c r="D882" s="37"/>
      <c r="E882" s="37"/>
      <c r="F882" s="37"/>
      <c r="G882" s="37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37"/>
      <c r="V882" s="37"/>
      <c r="W882" s="37"/>
      <c r="X882" s="37"/>
      <c r="Y882" s="37"/>
      <c r="Z882" s="37"/>
    </row>
    <row r="883" spans="1:26" ht="14.25" customHeight="1" x14ac:dyDescent="0.2">
      <c r="A883" s="43"/>
      <c r="B883" s="37"/>
      <c r="C883" s="37"/>
      <c r="D883" s="37"/>
      <c r="E883" s="37"/>
      <c r="F883" s="37"/>
      <c r="G883" s="37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  <c r="Y883" s="37"/>
      <c r="Z883" s="37"/>
    </row>
    <row r="884" spans="1:26" ht="14.25" customHeight="1" x14ac:dyDescent="0.2">
      <c r="A884" s="43"/>
      <c r="B884" s="37"/>
      <c r="C884" s="37"/>
      <c r="D884" s="37"/>
      <c r="E884" s="37"/>
      <c r="F884" s="37"/>
      <c r="G884" s="37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  <c r="Y884" s="37"/>
      <c r="Z884" s="37"/>
    </row>
    <row r="885" spans="1:26" ht="14.25" customHeight="1" x14ac:dyDescent="0.2">
      <c r="A885" s="43"/>
      <c r="B885" s="37"/>
      <c r="C885" s="37"/>
      <c r="D885" s="37"/>
      <c r="E885" s="37"/>
      <c r="F885" s="37"/>
      <c r="G885" s="37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37"/>
      <c r="V885" s="37"/>
      <c r="W885" s="37"/>
      <c r="X885" s="37"/>
      <c r="Y885" s="37"/>
      <c r="Z885" s="37"/>
    </row>
    <row r="886" spans="1:26" ht="14.25" customHeight="1" x14ac:dyDescent="0.2">
      <c r="A886" s="43"/>
      <c r="B886" s="37"/>
      <c r="C886" s="37"/>
      <c r="D886" s="37"/>
      <c r="E886" s="37"/>
      <c r="F886" s="37"/>
      <c r="G886" s="37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  <c r="Y886" s="37"/>
      <c r="Z886" s="37"/>
    </row>
    <row r="887" spans="1:26" ht="14.25" customHeight="1" x14ac:dyDescent="0.2">
      <c r="A887" s="43"/>
      <c r="B887" s="37"/>
      <c r="C887" s="37"/>
      <c r="D887" s="37"/>
      <c r="E887" s="37"/>
      <c r="F887" s="37"/>
      <c r="G887" s="37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/>
      <c r="Y887" s="37"/>
      <c r="Z887" s="37"/>
    </row>
    <row r="888" spans="1:26" ht="14.25" customHeight="1" x14ac:dyDescent="0.2">
      <c r="A888" s="43"/>
      <c r="B888" s="37"/>
      <c r="C888" s="37"/>
      <c r="D888" s="37"/>
      <c r="E888" s="37"/>
      <c r="F888" s="37"/>
      <c r="G888" s="37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  <c r="Y888" s="37"/>
      <c r="Z888" s="37"/>
    </row>
    <row r="889" spans="1:26" ht="14.25" customHeight="1" x14ac:dyDescent="0.2">
      <c r="A889" s="43"/>
      <c r="B889" s="37"/>
      <c r="C889" s="37"/>
      <c r="D889" s="37"/>
      <c r="E889" s="37"/>
      <c r="F889" s="37"/>
      <c r="G889" s="37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37"/>
      <c r="V889" s="37"/>
      <c r="W889" s="37"/>
      <c r="X889" s="37"/>
      <c r="Y889" s="37"/>
      <c r="Z889" s="37"/>
    </row>
    <row r="890" spans="1:26" ht="14.25" customHeight="1" x14ac:dyDescent="0.2">
      <c r="A890" s="43"/>
      <c r="B890" s="37"/>
      <c r="C890" s="37"/>
      <c r="D890" s="37"/>
      <c r="E890" s="37"/>
      <c r="F890" s="37"/>
      <c r="G890" s="37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  <c r="Y890" s="37"/>
      <c r="Z890" s="37"/>
    </row>
    <row r="891" spans="1:26" ht="14.25" customHeight="1" x14ac:dyDescent="0.2">
      <c r="A891" s="43"/>
      <c r="B891" s="37"/>
      <c r="C891" s="37"/>
      <c r="D891" s="37"/>
      <c r="E891" s="37"/>
      <c r="F891" s="37"/>
      <c r="G891" s="37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37"/>
      <c r="V891" s="37"/>
      <c r="W891" s="37"/>
      <c r="X891" s="37"/>
      <c r="Y891" s="37"/>
      <c r="Z891" s="37"/>
    </row>
    <row r="892" spans="1:26" ht="14.25" customHeight="1" x14ac:dyDescent="0.2">
      <c r="A892" s="43"/>
      <c r="B892" s="37"/>
      <c r="C892" s="37"/>
      <c r="D892" s="37"/>
      <c r="E892" s="37"/>
      <c r="F892" s="37"/>
      <c r="G892" s="37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  <c r="Y892" s="37"/>
      <c r="Z892" s="37"/>
    </row>
    <row r="893" spans="1:26" ht="14.25" customHeight="1" x14ac:dyDescent="0.2">
      <c r="A893" s="43"/>
      <c r="B893" s="37"/>
      <c r="C893" s="37"/>
      <c r="D893" s="37"/>
      <c r="E893" s="37"/>
      <c r="F893" s="37"/>
      <c r="G893" s="37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  <c r="Y893" s="37"/>
      <c r="Z893" s="37"/>
    </row>
    <row r="894" spans="1:26" ht="14.25" customHeight="1" x14ac:dyDescent="0.2">
      <c r="A894" s="43"/>
      <c r="B894" s="37"/>
      <c r="C894" s="37"/>
      <c r="D894" s="37"/>
      <c r="E894" s="37"/>
      <c r="F894" s="37"/>
      <c r="G894" s="37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  <c r="V894" s="37"/>
      <c r="W894" s="37"/>
      <c r="X894" s="37"/>
      <c r="Y894" s="37"/>
      <c r="Z894" s="37"/>
    </row>
    <row r="895" spans="1:26" ht="14.25" customHeight="1" x14ac:dyDescent="0.2">
      <c r="A895" s="43"/>
      <c r="B895" s="37"/>
      <c r="C895" s="37"/>
      <c r="D895" s="37"/>
      <c r="E895" s="37"/>
      <c r="F895" s="37"/>
      <c r="G895" s="37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37"/>
      <c r="V895" s="37"/>
      <c r="W895" s="37"/>
      <c r="X895" s="37"/>
      <c r="Y895" s="37"/>
      <c r="Z895" s="37"/>
    </row>
    <row r="896" spans="1:26" ht="14.25" customHeight="1" x14ac:dyDescent="0.2">
      <c r="A896" s="43"/>
      <c r="B896" s="37"/>
      <c r="C896" s="37"/>
      <c r="D896" s="37"/>
      <c r="E896" s="37"/>
      <c r="F896" s="37"/>
      <c r="G896" s="37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  <c r="Y896" s="37"/>
      <c r="Z896" s="37"/>
    </row>
    <row r="897" spans="1:26" ht="14.25" customHeight="1" x14ac:dyDescent="0.2">
      <c r="A897" s="43"/>
      <c r="B897" s="37"/>
      <c r="C897" s="37"/>
      <c r="D897" s="37"/>
      <c r="E897" s="37"/>
      <c r="F897" s="37"/>
      <c r="G897" s="37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37"/>
      <c r="V897" s="37"/>
      <c r="W897" s="37"/>
      <c r="X897" s="37"/>
      <c r="Y897" s="37"/>
      <c r="Z897" s="37"/>
    </row>
    <row r="898" spans="1:26" ht="14.25" customHeight="1" x14ac:dyDescent="0.2">
      <c r="A898" s="43"/>
      <c r="B898" s="37"/>
      <c r="C898" s="37"/>
      <c r="D898" s="37"/>
      <c r="E898" s="37"/>
      <c r="F898" s="37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37"/>
      <c r="Z898" s="37"/>
    </row>
    <row r="899" spans="1:26" ht="14.25" customHeight="1" x14ac:dyDescent="0.2">
      <c r="A899" s="43"/>
      <c r="B899" s="37"/>
      <c r="C899" s="37"/>
      <c r="D899" s="37"/>
      <c r="E899" s="37"/>
      <c r="F899" s="37"/>
      <c r="G899" s="37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37"/>
      <c r="V899" s="37"/>
      <c r="W899" s="37"/>
      <c r="X899" s="37"/>
      <c r="Y899" s="37"/>
      <c r="Z899" s="37"/>
    </row>
    <row r="900" spans="1:26" ht="14.25" customHeight="1" x14ac:dyDescent="0.2">
      <c r="A900" s="43"/>
      <c r="B900" s="37"/>
      <c r="C900" s="37"/>
      <c r="D900" s="37"/>
      <c r="E900" s="37"/>
      <c r="F900" s="37"/>
      <c r="G900" s="37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37"/>
      <c r="V900" s="37"/>
      <c r="W900" s="37"/>
      <c r="X900" s="37"/>
      <c r="Y900" s="37"/>
      <c r="Z900" s="37"/>
    </row>
    <row r="901" spans="1:26" ht="14.25" customHeight="1" x14ac:dyDescent="0.2">
      <c r="A901" s="43"/>
      <c r="B901" s="37"/>
      <c r="C901" s="37"/>
      <c r="D901" s="37"/>
      <c r="E901" s="37"/>
      <c r="F901" s="37"/>
      <c r="G901" s="37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37"/>
      <c r="V901" s="37"/>
      <c r="W901" s="37"/>
      <c r="X901" s="37"/>
      <c r="Y901" s="37"/>
      <c r="Z901" s="37"/>
    </row>
    <row r="902" spans="1:26" ht="14.25" customHeight="1" x14ac:dyDescent="0.2">
      <c r="A902" s="43"/>
      <c r="B902" s="37"/>
      <c r="C902" s="37"/>
      <c r="D902" s="37"/>
      <c r="E902" s="37"/>
      <c r="F902" s="37"/>
      <c r="G902" s="37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  <c r="Y902" s="37"/>
      <c r="Z902" s="37"/>
    </row>
    <row r="903" spans="1:26" ht="14.25" customHeight="1" x14ac:dyDescent="0.2">
      <c r="A903" s="43"/>
      <c r="B903" s="37"/>
      <c r="C903" s="37"/>
      <c r="D903" s="37"/>
      <c r="E903" s="37"/>
      <c r="F903" s="37"/>
      <c r="G903" s="37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37"/>
      <c r="V903" s="37"/>
      <c r="W903" s="37"/>
      <c r="X903" s="37"/>
      <c r="Y903" s="37"/>
      <c r="Z903" s="37"/>
    </row>
    <row r="904" spans="1:26" ht="14.25" customHeight="1" x14ac:dyDescent="0.2">
      <c r="A904" s="43"/>
      <c r="B904" s="37"/>
      <c r="C904" s="37"/>
      <c r="D904" s="37"/>
      <c r="E904" s="37"/>
      <c r="F904" s="37"/>
      <c r="G904" s="37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  <c r="V904" s="37"/>
      <c r="W904" s="37"/>
      <c r="X904" s="37"/>
      <c r="Y904" s="37"/>
      <c r="Z904" s="37"/>
    </row>
    <row r="905" spans="1:26" ht="14.25" customHeight="1" x14ac:dyDescent="0.2">
      <c r="A905" s="43"/>
      <c r="B905" s="37"/>
      <c r="C905" s="37"/>
      <c r="D905" s="37"/>
      <c r="E905" s="37"/>
      <c r="F905" s="37"/>
      <c r="G905" s="37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37"/>
      <c r="V905" s="37"/>
      <c r="W905" s="37"/>
      <c r="X905" s="37"/>
      <c r="Y905" s="37"/>
      <c r="Z905" s="37"/>
    </row>
    <row r="906" spans="1:26" ht="14.25" customHeight="1" x14ac:dyDescent="0.2">
      <c r="A906" s="43"/>
      <c r="B906" s="37"/>
      <c r="C906" s="37"/>
      <c r="D906" s="37"/>
      <c r="E906" s="37"/>
      <c r="F906" s="37"/>
      <c r="G906" s="37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37"/>
      <c r="V906" s="37"/>
      <c r="W906" s="37"/>
      <c r="X906" s="37"/>
      <c r="Y906" s="37"/>
      <c r="Z906" s="37"/>
    </row>
    <row r="907" spans="1:26" ht="14.25" customHeight="1" x14ac:dyDescent="0.2">
      <c r="A907" s="43"/>
      <c r="B907" s="37"/>
      <c r="C907" s="37"/>
      <c r="D907" s="37"/>
      <c r="E907" s="37"/>
      <c r="F907" s="37"/>
      <c r="G907" s="37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37"/>
      <c r="V907" s="37"/>
      <c r="W907" s="37"/>
      <c r="X907" s="37"/>
      <c r="Y907" s="37"/>
      <c r="Z907" s="37"/>
    </row>
    <row r="908" spans="1:26" ht="14.25" customHeight="1" x14ac:dyDescent="0.2">
      <c r="A908" s="43"/>
      <c r="B908" s="37"/>
      <c r="C908" s="37"/>
      <c r="D908" s="37"/>
      <c r="E908" s="37"/>
      <c r="F908" s="37"/>
      <c r="G908" s="37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  <c r="Y908" s="37"/>
      <c r="Z908" s="37"/>
    </row>
    <row r="909" spans="1:26" ht="14.25" customHeight="1" x14ac:dyDescent="0.2">
      <c r="A909" s="43"/>
      <c r="B909" s="37"/>
      <c r="C909" s="37"/>
      <c r="D909" s="37"/>
      <c r="E909" s="37"/>
      <c r="F909" s="37"/>
      <c r="G909" s="37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37"/>
      <c r="V909" s="37"/>
      <c r="W909" s="37"/>
      <c r="X909" s="37"/>
      <c r="Y909" s="37"/>
      <c r="Z909" s="37"/>
    </row>
    <row r="910" spans="1:26" ht="14.25" customHeight="1" x14ac:dyDescent="0.2">
      <c r="A910" s="43"/>
      <c r="B910" s="37"/>
      <c r="C910" s="37"/>
      <c r="D910" s="37"/>
      <c r="E910" s="37"/>
      <c r="F910" s="37"/>
      <c r="G910" s="37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/>
      <c r="V910" s="37"/>
      <c r="W910" s="37"/>
      <c r="X910" s="37"/>
      <c r="Y910" s="37"/>
      <c r="Z910" s="37"/>
    </row>
    <row r="911" spans="1:26" ht="14.25" customHeight="1" x14ac:dyDescent="0.2">
      <c r="A911" s="43"/>
      <c r="B911" s="37"/>
      <c r="C911" s="37"/>
      <c r="D911" s="37"/>
      <c r="E911" s="37"/>
      <c r="F911" s="37"/>
      <c r="G911" s="37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  <c r="Y911" s="37"/>
      <c r="Z911" s="37"/>
    </row>
    <row r="912" spans="1:26" ht="14.25" customHeight="1" x14ac:dyDescent="0.2">
      <c r="A912" s="43"/>
      <c r="B912" s="37"/>
      <c r="C912" s="37"/>
      <c r="D912" s="37"/>
      <c r="E912" s="37"/>
      <c r="F912" s="37"/>
      <c r="G912" s="37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37"/>
      <c r="V912" s="37"/>
      <c r="W912" s="37"/>
      <c r="X912" s="37"/>
      <c r="Y912" s="37"/>
      <c r="Z912" s="37"/>
    </row>
    <row r="913" spans="1:26" ht="14.25" customHeight="1" x14ac:dyDescent="0.2">
      <c r="A913" s="43"/>
      <c r="B913" s="37"/>
      <c r="C913" s="37"/>
      <c r="D913" s="37"/>
      <c r="E913" s="37"/>
      <c r="F913" s="37"/>
      <c r="G913" s="37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  <c r="Y913" s="37"/>
      <c r="Z913" s="37"/>
    </row>
    <row r="914" spans="1:26" ht="14.25" customHeight="1" x14ac:dyDescent="0.2">
      <c r="A914" s="43"/>
      <c r="B914" s="37"/>
      <c r="C914" s="37"/>
      <c r="D914" s="37"/>
      <c r="E914" s="37"/>
      <c r="F914" s="37"/>
      <c r="G914" s="37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37"/>
      <c r="V914" s="37"/>
      <c r="W914" s="37"/>
      <c r="X914" s="37"/>
      <c r="Y914" s="37"/>
      <c r="Z914" s="37"/>
    </row>
    <row r="915" spans="1:26" ht="14.25" customHeight="1" x14ac:dyDescent="0.2">
      <c r="A915" s="43"/>
      <c r="B915" s="37"/>
      <c r="C915" s="37"/>
      <c r="D915" s="37"/>
      <c r="E915" s="37"/>
      <c r="F915" s="37"/>
      <c r="G915" s="37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37"/>
      <c r="V915" s="37"/>
      <c r="W915" s="37"/>
      <c r="X915" s="37"/>
      <c r="Y915" s="37"/>
      <c r="Z915" s="37"/>
    </row>
    <row r="916" spans="1:26" ht="14.25" customHeight="1" x14ac:dyDescent="0.2">
      <c r="A916" s="43"/>
      <c r="B916" s="37"/>
      <c r="C916" s="37"/>
      <c r="D916" s="37"/>
      <c r="E916" s="37"/>
      <c r="F916" s="37"/>
      <c r="G916" s="37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/>
      <c r="V916" s="37"/>
      <c r="W916" s="37"/>
      <c r="X916" s="37"/>
      <c r="Y916" s="37"/>
      <c r="Z916" s="37"/>
    </row>
    <row r="917" spans="1:26" ht="14.25" customHeight="1" x14ac:dyDescent="0.2">
      <c r="A917" s="43"/>
      <c r="B917" s="37"/>
      <c r="C917" s="37"/>
      <c r="D917" s="37"/>
      <c r="E917" s="37"/>
      <c r="F917" s="37"/>
      <c r="G917" s="37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37"/>
      <c r="V917" s="37"/>
      <c r="W917" s="37"/>
      <c r="X917" s="37"/>
      <c r="Y917" s="37"/>
      <c r="Z917" s="37"/>
    </row>
    <row r="918" spans="1:26" ht="14.25" customHeight="1" x14ac:dyDescent="0.2">
      <c r="A918" s="43"/>
      <c r="B918" s="37"/>
      <c r="C918" s="37"/>
      <c r="D918" s="37"/>
      <c r="E918" s="37"/>
      <c r="F918" s="37"/>
      <c r="G918" s="37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37"/>
      <c r="V918" s="37"/>
      <c r="W918" s="37"/>
      <c r="X918" s="37"/>
      <c r="Y918" s="37"/>
      <c r="Z918" s="37"/>
    </row>
    <row r="919" spans="1:26" ht="14.25" customHeight="1" x14ac:dyDescent="0.2">
      <c r="A919" s="43"/>
      <c r="B919" s="37"/>
      <c r="C919" s="37"/>
      <c r="D919" s="37"/>
      <c r="E919" s="37"/>
      <c r="F919" s="37"/>
      <c r="G919" s="37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37"/>
      <c r="V919" s="37"/>
      <c r="W919" s="37"/>
      <c r="X919" s="37"/>
      <c r="Y919" s="37"/>
      <c r="Z919" s="37"/>
    </row>
    <row r="920" spans="1:26" ht="14.25" customHeight="1" x14ac:dyDescent="0.2">
      <c r="A920" s="43"/>
      <c r="B920" s="37"/>
      <c r="C920" s="37"/>
      <c r="D920" s="37"/>
      <c r="E920" s="37"/>
      <c r="F920" s="37"/>
      <c r="G920" s="37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37"/>
      <c r="V920" s="37"/>
      <c r="W920" s="37"/>
      <c r="X920" s="37"/>
      <c r="Y920" s="37"/>
      <c r="Z920" s="37"/>
    </row>
    <row r="921" spans="1:26" ht="14.25" customHeight="1" x14ac:dyDescent="0.2">
      <c r="A921" s="43"/>
      <c r="B921" s="37"/>
      <c r="C921" s="37"/>
      <c r="D921" s="37"/>
      <c r="E921" s="37"/>
      <c r="F921" s="37"/>
      <c r="G921" s="37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37"/>
      <c r="V921" s="37"/>
      <c r="W921" s="37"/>
      <c r="X921" s="37"/>
      <c r="Y921" s="37"/>
      <c r="Z921" s="37"/>
    </row>
    <row r="922" spans="1:26" ht="14.25" customHeight="1" x14ac:dyDescent="0.2">
      <c r="A922" s="43"/>
      <c r="B922" s="37"/>
      <c r="C922" s="37"/>
      <c r="D922" s="37"/>
      <c r="E922" s="37"/>
      <c r="F922" s="37"/>
      <c r="G922" s="37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  <c r="Y922" s="37"/>
      <c r="Z922" s="37"/>
    </row>
    <row r="923" spans="1:26" ht="14.25" customHeight="1" x14ac:dyDescent="0.2">
      <c r="A923" s="43"/>
      <c r="B923" s="37"/>
      <c r="C923" s="37"/>
      <c r="D923" s="37"/>
      <c r="E923" s="37"/>
      <c r="F923" s="37"/>
      <c r="G923" s="37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37"/>
      <c r="V923" s="37"/>
      <c r="W923" s="37"/>
      <c r="X923" s="37"/>
      <c r="Y923" s="37"/>
      <c r="Z923" s="37"/>
    </row>
    <row r="924" spans="1:26" ht="14.25" customHeight="1" x14ac:dyDescent="0.2">
      <c r="A924" s="43"/>
      <c r="B924" s="37"/>
      <c r="C924" s="37"/>
      <c r="D924" s="37"/>
      <c r="E924" s="37"/>
      <c r="F924" s="37"/>
      <c r="G924" s="37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37"/>
      <c r="V924" s="37"/>
      <c r="W924" s="37"/>
      <c r="X924" s="37"/>
      <c r="Y924" s="37"/>
      <c r="Z924" s="37"/>
    </row>
    <row r="925" spans="1:26" ht="14.25" customHeight="1" x14ac:dyDescent="0.2">
      <c r="A925" s="43"/>
      <c r="B925" s="37"/>
      <c r="C925" s="37"/>
      <c r="D925" s="37"/>
      <c r="E925" s="37"/>
      <c r="F925" s="37"/>
      <c r="G925" s="37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37"/>
      <c r="V925" s="37"/>
      <c r="W925" s="37"/>
      <c r="X925" s="37"/>
      <c r="Y925" s="37"/>
      <c r="Z925" s="37"/>
    </row>
    <row r="926" spans="1:26" ht="14.25" customHeight="1" x14ac:dyDescent="0.2">
      <c r="A926" s="43"/>
      <c r="B926" s="37"/>
      <c r="C926" s="37"/>
      <c r="D926" s="37"/>
      <c r="E926" s="37"/>
      <c r="F926" s="37"/>
      <c r="G926" s="37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/>
      <c r="Y926" s="37"/>
      <c r="Z926" s="37"/>
    </row>
    <row r="927" spans="1:26" ht="14.25" customHeight="1" x14ac:dyDescent="0.2">
      <c r="A927" s="43"/>
      <c r="B927" s="37"/>
      <c r="C927" s="37"/>
      <c r="D927" s="37"/>
      <c r="E927" s="37"/>
      <c r="F927" s="37"/>
      <c r="G927" s="37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37"/>
      <c r="V927" s="37"/>
      <c r="W927" s="37"/>
      <c r="X927" s="37"/>
      <c r="Y927" s="37"/>
      <c r="Z927" s="37"/>
    </row>
    <row r="928" spans="1:26" ht="14.25" customHeight="1" x14ac:dyDescent="0.2">
      <c r="A928" s="43"/>
      <c r="B928" s="37"/>
      <c r="C928" s="37"/>
      <c r="D928" s="37"/>
      <c r="E928" s="37"/>
      <c r="F928" s="37"/>
      <c r="G928" s="37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  <c r="Y928" s="37"/>
      <c r="Z928" s="37"/>
    </row>
    <row r="929" spans="1:26" ht="14.25" customHeight="1" x14ac:dyDescent="0.2">
      <c r="A929" s="43"/>
      <c r="B929" s="37"/>
      <c r="C929" s="37"/>
      <c r="D929" s="37"/>
      <c r="E929" s="37"/>
      <c r="F929" s="37"/>
      <c r="G929" s="37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37"/>
      <c r="V929" s="37"/>
      <c r="W929" s="37"/>
      <c r="X929" s="37"/>
      <c r="Y929" s="37"/>
      <c r="Z929" s="37"/>
    </row>
    <row r="930" spans="1:26" ht="14.25" customHeight="1" x14ac:dyDescent="0.2">
      <c r="A930" s="43"/>
      <c r="B930" s="37"/>
      <c r="C930" s="37"/>
      <c r="D930" s="37"/>
      <c r="E930" s="37"/>
      <c r="F930" s="37"/>
      <c r="G930" s="37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37"/>
      <c r="V930" s="37"/>
      <c r="W930" s="37"/>
      <c r="X930" s="37"/>
      <c r="Y930" s="37"/>
      <c r="Z930" s="37"/>
    </row>
    <row r="931" spans="1:26" ht="14.25" customHeight="1" x14ac:dyDescent="0.2">
      <c r="A931" s="43"/>
      <c r="B931" s="37"/>
      <c r="C931" s="37"/>
      <c r="D931" s="37"/>
      <c r="E931" s="37"/>
      <c r="F931" s="37"/>
      <c r="G931" s="37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37"/>
      <c r="V931" s="37"/>
      <c r="W931" s="37"/>
      <c r="X931" s="37"/>
      <c r="Y931" s="37"/>
      <c r="Z931" s="37"/>
    </row>
    <row r="932" spans="1:26" ht="14.25" customHeight="1" x14ac:dyDescent="0.2">
      <c r="A932" s="43"/>
      <c r="B932" s="37"/>
      <c r="C932" s="37"/>
      <c r="D932" s="37"/>
      <c r="E932" s="37"/>
      <c r="F932" s="37"/>
      <c r="G932" s="37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37"/>
      <c r="V932" s="37"/>
      <c r="W932" s="37"/>
      <c r="X932" s="37"/>
      <c r="Y932" s="37"/>
      <c r="Z932" s="37"/>
    </row>
    <row r="933" spans="1:26" ht="14.25" customHeight="1" x14ac:dyDescent="0.2">
      <c r="A933" s="43"/>
      <c r="B933" s="37"/>
      <c r="C933" s="37"/>
      <c r="D933" s="37"/>
      <c r="E933" s="37"/>
      <c r="F933" s="37"/>
      <c r="G933" s="37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37"/>
      <c r="V933" s="37"/>
      <c r="W933" s="37"/>
      <c r="X933" s="37"/>
      <c r="Y933" s="37"/>
      <c r="Z933" s="37"/>
    </row>
    <row r="934" spans="1:26" ht="14.25" customHeight="1" x14ac:dyDescent="0.2">
      <c r="A934" s="43"/>
      <c r="B934" s="37"/>
      <c r="C934" s="37"/>
      <c r="D934" s="37"/>
      <c r="E934" s="37"/>
      <c r="F934" s="37"/>
      <c r="G934" s="37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  <c r="Y934" s="37"/>
      <c r="Z934" s="37"/>
    </row>
    <row r="935" spans="1:26" ht="14.25" customHeight="1" x14ac:dyDescent="0.2">
      <c r="A935" s="43"/>
      <c r="B935" s="37"/>
      <c r="C935" s="37"/>
      <c r="D935" s="37"/>
      <c r="E935" s="37"/>
      <c r="F935" s="37"/>
      <c r="G935" s="37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7"/>
      <c r="U935" s="37"/>
      <c r="V935" s="37"/>
      <c r="W935" s="37"/>
      <c r="X935" s="37"/>
      <c r="Y935" s="37"/>
      <c r="Z935" s="37"/>
    </row>
    <row r="936" spans="1:26" ht="14.25" customHeight="1" x14ac:dyDescent="0.2">
      <c r="A936" s="43"/>
      <c r="B936" s="37"/>
      <c r="C936" s="37"/>
      <c r="D936" s="37"/>
      <c r="E936" s="37"/>
      <c r="F936" s="37"/>
      <c r="G936" s="37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  <c r="Y936" s="37"/>
      <c r="Z936" s="37"/>
    </row>
    <row r="937" spans="1:26" ht="14.25" customHeight="1" x14ac:dyDescent="0.2">
      <c r="A937" s="43"/>
      <c r="B937" s="37"/>
      <c r="C937" s="37"/>
      <c r="D937" s="37"/>
      <c r="E937" s="37"/>
      <c r="F937" s="37"/>
      <c r="G937" s="37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/>
      <c r="U937" s="37"/>
      <c r="V937" s="37"/>
      <c r="W937" s="37"/>
      <c r="X937" s="37"/>
      <c r="Y937" s="37"/>
      <c r="Z937" s="37"/>
    </row>
    <row r="938" spans="1:26" ht="14.25" customHeight="1" x14ac:dyDescent="0.2">
      <c r="A938" s="43"/>
      <c r="B938" s="37"/>
      <c r="C938" s="37"/>
      <c r="D938" s="37"/>
      <c r="E938" s="37"/>
      <c r="F938" s="37"/>
      <c r="G938" s="37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37"/>
      <c r="V938" s="37"/>
      <c r="W938" s="37"/>
      <c r="X938" s="37"/>
      <c r="Y938" s="37"/>
      <c r="Z938" s="37"/>
    </row>
    <row r="939" spans="1:26" ht="14.25" customHeight="1" x14ac:dyDescent="0.2">
      <c r="A939" s="43"/>
      <c r="B939" s="37"/>
      <c r="C939" s="37"/>
      <c r="D939" s="37"/>
      <c r="E939" s="37"/>
      <c r="F939" s="37"/>
      <c r="G939" s="37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37"/>
      <c r="V939" s="37"/>
      <c r="W939" s="37"/>
      <c r="X939" s="37"/>
      <c r="Y939" s="37"/>
      <c r="Z939" s="37"/>
    </row>
    <row r="940" spans="1:26" ht="14.25" customHeight="1" x14ac:dyDescent="0.2">
      <c r="A940" s="43"/>
      <c r="B940" s="37"/>
      <c r="C940" s="37"/>
      <c r="D940" s="37"/>
      <c r="E940" s="37"/>
      <c r="F940" s="37"/>
      <c r="G940" s="37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37"/>
      <c r="V940" s="37"/>
      <c r="W940" s="37"/>
      <c r="X940" s="37"/>
      <c r="Y940" s="37"/>
      <c r="Z940" s="37"/>
    </row>
    <row r="941" spans="1:26" ht="14.25" customHeight="1" x14ac:dyDescent="0.2">
      <c r="A941" s="43"/>
      <c r="B941" s="37"/>
      <c r="C941" s="37"/>
      <c r="D941" s="37"/>
      <c r="E941" s="37"/>
      <c r="F941" s="37"/>
      <c r="G941" s="37"/>
      <c r="H941" s="37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37"/>
      <c r="T941" s="37"/>
      <c r="U941" s="37"/>
      <c r="V941" s="37"/>
      <c r="W941" s="37"/>
      <c r="X941" s="37"/>
      <c r="Y941" s="37"/>
      <c r="Z941" s="37"/>
    </row>
    <row r="942" spans="1:26" ht="14.25" customHeight="1" x14ac:dyDescent="0.2">
      <c r="A942" s="43"/>
      <c r="B942" s="37"/>
      <c r="C942" s="37"/>
      <c r="D942" s="37"/>
      <c r="E942" s="37"/>
      <c r="F942" s="37"/>
      <c r="G942" s="37"/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37"/>
      <c r="T942" s="37"/>
      <c r="U942" s="37"/>
      <c r="V942" s="37"/>
      <c r="W942" s="37"/>
      <c r="X942" s="37"/>
      <c r="Y942" s="37"/>
      <c r="Z942" s="37"/>
    </row>
    <row r="943" spans="1:26" ht="14.25" customHeight="1" x14ac:dyDescent="0.2">
      <c r="A943" s="43"/>
      <c r="B943" s="37"/>
      <c r="C943" s="37"/>
      <c r="D943" s="37"/>
      <c r="E943" s="37"/>
      <c r="F943" s="37"/>
      <c r="G943" s="37"/>
      <c r="H943" s="37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37"/>
      <c r="T943" s="37"/>
      <c r="U943" s="37"/>
      <c r="V943" s="37"/>
      <c r="W943" s="37"/>
      <c r="X943" s="37"/>
      <c r="Y943" s="37"/>
      <c r="Z943" s="37"/>
    </row>
    <row r="944" spans="1:26" ht="14.25" customHeight="1" x14ac:dyDescent="0.2">
      <c r="A944" s="43"/>
      <c r="B944" s="37"/>
      <c r="C944" s="37"/>
      <c r="D944" s="37"/>
      <c r="E944" s="37"/>
      <c r="F944" s="37"/>
      <c r="G944" s="37"/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37"/>
      <c r="T944" s="37"/>
      <c r="U944" s="37"/>
      <c r="V944" s="37"/>
      <c r="W944" s="37"/>
      <c r="X944" s="37"/>
      <c r="Y944" s="37"/>
      <c r="Z944" s="37"/>
    </row>
    <row r="945" spans="1:26" ht="14.25" customHeight="1" x14ac:dyDescent="0.2">
      <c r="A945" s="43"/>
      <c r="B945" s="37"/>
      <c r="C945" s="37"/>
      <c r="D945" s="37"/>
      <c r="E945" s="37"/>
      <c r="F945" s="37"/>
      <c r="G945" s="37"/>
      <c r="H945" s="37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37"/>
      <c r="T945" s="37"/>
      <c r="U945" s="37"/>
      <c r="V945" s="37"/>
      <c r="W945" s="37"/>
      <c r="X945" s="37"/>
      <c r="Y945" s="37"/>
      <c r="Z945" s="37"/>
    </row>
    <row r="946" spans="1:26" ht="14.25" customHeight="1" x14ac:dyDescent="0.2">
      <c r="A946" s="43"/>
      <c r="B946" s="37"/>
      <c r="C946" s="37"/>
      <c r="D946" s="37"/>
      <c r="E946" s="37"/>
      <c r="F946" s="37"/>
      <c r="G946" s="37"/>
      <c r="H946" s="37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37"/>
      <c r="T946" s="37"/>
      <c r="U946" s="37"/>
      <c r="V946" s="37"/>
      <c r="W946" s="37"/>
      <c r="X946" s="37"/>
      <c r="Y946" s="37"/>
      <c r="Z946" s="37"/>
    </row>
    <row r="947" spans="1:26" ht="14.25" customHeight="1" x14ac:dyDescent="0.2">
      <c r="A947" s="43"/>
      <c r="B947" s="37"/>
      <c r="C947" s="37"/>
      <c r="D947" s="37"/>
      <c r="E947" s="37"/>
      <c r="F947" s="37"/>
      <c r="G947" s="37"/>
      <c r="H947" s="37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37"/>
      <c r="T947" s="37"/>
      <c r="U947" s="37"/>
      <c r="V947" s="37"/>
      <c r="W947" s="37"/>
      <c r="X947" s="37"/>
      <c r="Y947" s="37"/>
      <c r="Z947" s="37"/>
    </row>
    <row r="948" spans="1:26" ht="14.25" customHeight="1" x14ac:dyDescent="0.2">
      <c r="A948" s="43"/>
      <c r="B948" s="37"/>
      <c r="C948" s="37"/>
      <c r="D948" s="37"/>
      <c r="E948" s="37"/>
      <c r="F948" s="37"/>
      <c r="G948" s="37"/>
      <c r="H948" s="37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37"/>
      <c r="T948" s="37"/>
      <c r="U948" s="37"/>
      <c r="V948" s="37"/>
      <c r="W948" s="37"/>
      <c r="X948" s="37"/>
      <c r="Y948" s="37"/>
      <c r="Z948" s="37"/>
    </row>
    <row r="949" spans="1:26" ht="14.25" customHeight="1" x14ac:dyDescent="0.2">
      <c r="A949" s="43"/>
      <c r="B949" s="37"/>
      <c r="C949" s="37"/>
      <c r="D949" s="37"/>
      <c r="E949" s="37"/>
      <c r="F949" s="37"/>
      <c r="G949" s="37"/>
      <c r="H949" s="37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37"/>
      <c r="T949" s="37"/>
      <c r="U949" s="37"/>
      <c r="V949" s="37"/>
      <c r="W949" s="37"/>
      <c r="X949" s="37"/>
      <c r="Y949" s="37"/>
      <c r="Z949" s="37"/>
    </row>
    <row r="950" spans="1:26" ht="14.25" customHeight="1" x14ac:dyDescent="0.2">
      <c r="A950" s="43"/>
      <c r="B950" s="37"/>
      <c r="C950" s="37"/>
      <c r="D950" s="37"/>
      <c r="E950" s="37"/>
      <c r="F950" s="37"/>
      <c r="G950" s="37"/>
      <c r="H950" s="37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37"/>
      <c r="T950" s="37"/>
      <c r="U950" s="37"/>
      <c r="V950" s="37"/>
      <c r="W950" s="37"/>
      <c r="X950" s="37"/>
      <c r="Y950" s="37"/>
      <c r="Z950" s="37"/>
    </row>
    <row r="951" spans="1:26" ht="14.25" customHeight="1" x14ac:dyDescent="0.2">
      <c r="A951" s="43"/>
      <c r="B951" s="37"/>
      <c r="C951" s="37"/>
      <c r="D951" s="37"/>
      <c r="E951" s="37"/>
      <c r="F951" s="37"/>
      <c r="G951" s="37"/>
      <c r="H951" s="37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37"/>
      <c r="T951" s="37"/>
      <c r="U951" s="37"/>
      <c r="V951" s="37"/>
      <c r="W951" s="37"/>
      <c r="X951" s="37"/>
      <c r="Y951" s="37"/>
      <c r="Z951" s="37"/>
    </row>
    <row r="952" spans="1:26" ht="14.25" customHeight="1" x14ac:dyDescent="0.2">
      <c r="A952" s="43"/>
      <c r="B952" s="37"/>
      <c r="C952" s="37"/>
      <c r="D952" s="37"/>
      <c r="E952" s="37"/>
      <c r="F952" s="37"/>
      <c r="G952" s="37"/>
      <c r="H952" s="37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37"/>
      <c r="T952" s="37"/>
      <c r="U952" s="37"/>
      <c r="V952" s="37"/>
      <c r="W952" s="37"/>
      <c r="X952" s="37"/>
      <c r="Y952" s="37"/>
      <c r="Z952" s="37"/>
    </row>
    <row r="953" spans="1:26" ht="14.25" customHeight="1" x14ac:dyDescent="0.2">
      <c r="A953" s="43"/>
      <c r="B953" s="37"/>
      <c r="C953" s="37"/>
      <c r="D953" s="37"/>
      <c r="E953" s="37"/>
      <c r="F953" s="37"/>
      <c r="G953" s="37"/>
      <c r="H953" s="37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37"/>
      <c r="T953" s="37"/>
      <c r="U953" s="37"/>
      <c r="V953" s="37"/>
      <c r="W953" s="37"/>
      <c r="X953" s="37"/>
      <c r="Y953" s="37"/>
      <c r="Z953" s="37"/>
    </row>
    <row r="954" spans="1:26" ht="14.25" customHeight="1" x14ac:dyDescent="0.2">
      <c r="A954" s="43"/>
      <c r="B954" s="37"/>
      <c r="C954" s="37"/>
      <c r="D954" s="37"/>
      <c r="E954" s="37"/>
      <c r="F954" s="37"/>
      <c r="G954" s="37"/>
      <c r="H954" s="37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37"/>
      <c r="T954" s="37"/>
      <c r="U954" s="37"/>
      <c r="V954" s="37"/>
      <c r="W954" s="37"/>
      <c r="X954" s="37"/>
      <c r="Y954" s="37"/>
      <c r="Z954" s="37"/>
    </row>
    <row r="955" spans="1:26" ht="14.25" customHeight="1" x14ac:dyDescent="0.2">
      <c r="A955" s="43"/>
      <c r="B955" s="37"/>
      <c r="C955" s="37"/>
      <c r="D955" s="37"/>
      <c r="E955" s="37"/>
      <c r="F955" s="37"/>
      <c r="G955" s="37"/>
      <c r="H955" s="37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37"/>
      <c r="T955" s="37"/>
      <c r="U955" s="37"/>
      <c r="V955" s="37"/>
      <c r="W955" s="37"/>
      <c r="X955" s="37"/>
      <c r="Y955" s="37"/>
      <c r="Z955" s="37"/>
    </row>
    <row r="956" spans="1:26" ht="14.25" customHeight="1" x14ac:dyDescent="0.2">
      <c r="A956" s="43"/>
      <c r="B956" s="37"/>
      <c r="C956" s="37"/>
      <c r="D956" s="37"/>
      <c r="E956" s="37"/>
      <c r="F956" s="37"/>
      <c r="G956" s="37"/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37"/>
      <c r="T956" s="37"/>
      <c r="U956" s="37"/>
      <c r="V956" s="37"/>
      <c r="W956" s="37"/>
      <c r="X956" s="37"/>
      <c r="Y956" s="37"/>
      <c r="Z956" s="37"/>
    </row>
    <row r="957" spans="1:26" ht="14.25" customHeight="1" x14ac:dyDescent="0.2">
      <c r="A957" s="43"/>
      <c r="B957" s="37"/>
      <c r="C957" s="37"/>
      <c r="D957" s="37"/>
      <c r="E957" s="37"/>
      <c r="F957" s="37"/>
      <c r="G957" s="37"/>
      <c r="H957" s="37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37"/>
      <c r="T957" s="37"/>
      <c r="U957" s="37"/>
      <c r="V957" s="37"/>
      <c r="W957" s="37"/>
      <c r="X957" s="37"/>
      <c r="Y957" s="37"/>
      <c r="Z957" s="37"/>
    </row>
    <row r="958" spans="1:26" ht="14.25" customHeight="1" x14ac:dyDescent="0.2">
      <c r="A958" s="43"/>
      <c r="B958" s="37"/>
      <c r="C958" s="37"/>
      <c r="D958" s="37"/>
      <c r="E958" s="37"/>
      <c r="F958" s="37"/>
      <c r="G958" s="37"/>
      <c r="H958" s="37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37"/>
      <c r="T958" s="37"/>
      <c r="U958" s="37"/>
      <c r="V958" s="37"/>
      <c r="W958" s="37"/>
      <c r="X958" s="37"/>
      <c r="Y958" s="37"/>
      <c r="Z958" s="37"/>
    </row>
    <row r="959" spans="1:26" ht="14.25" customHeight="1" x14ac:dyDescent="0.2">
      <c r="A959" s="43"/>
      <c r="B959" s="37"/>
      <c r="C959" s="37"/>
      <c r="D959" s="37"/>
      <c r="E959" s="37"/>
      <c r="F959" s="37"/>
      <c r="G959" s="37"/>
      <c r="H959" s="37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37"/>
      <c r="T959" s="37"/>
      <c r="U959" s="37"/>
      <c r="V959" s="37"/>
      <c r="W959" s="37"/>
      <c r="X959" s="37"/>
      <c r="Y959" s="37"/>
      <c r="Z959" s="37"/>
    </row>
    <row r="960" spans="1:26" ht="14.25" customHeight="1" x14ac:dyDescent="0.2">
      <c r="A960" s="43"/>
      <c r="B960" s="37"/>
      <c r="C960" s="37"/>
      <c r="D960" s="37"/>
      <c r="E960" s="37"/>
      <c r="F960" s="37"/>
      <c r="G960" s="37"/>
      <c r="H960" s="37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37"/>
      <c r="T960" s="37"/>
      <c r="U960" s="37"/>
      <c r="V960" s="37"/>
      <c r="W960" s="37"/>
      <c r="X960" s="37"/>
      <c r="Y960" s="37"/>
      <c r="Z960" s="37"/>
    </row>
    <row r="961" spans="1:26" ht="14.25" customHeight="1" x14ac:dyDescent="0.2">
      <c r="A961" s="43"/>
      <c r="B961" s="37"/>
      <c r="C961" s="37"/>
      <c r="D961" s="37"/>
      <c r="E961" s="37"/>
      <c r="F961" s="37"/>
      <c r="G961" s="37"/>
      <c r="H961" s="37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37"/>
      <c r="T961" s="37"/>
      <c r="U961" s="37"/>
      <c r="V961" s="37"/>
      <c r="W961" s="37"/>
      <c r="X961" s="37"/>
      <c r="Y961" s="37"/>
      <c r="Z961" s="37"/>
    </row>
    <row r="962" spans="1:26" ht="14.25" customHeight="1" x14ac:dyDescent="0.2">
      <c r="A962" s="43"/>
      <c r="B962" s="37"/>
      <c r="C962" s="37"/>
      <c r="D962" s="37"/>
      <c r="E962" s="37"/>
      <c r="F962" s="37"/>
      <c r="G962" s="37"/>
      <c r="H962" s="37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37"/>
      <c r="T962" s="37"/>
      <c r="U962" s="37"/>
      <c r="V962" s="37"/>
      <c r="W962" s="37"/>
      <c r="X962" s="37"/>
      <c r="Y962" s="37"/>
      <c r="Z962" s="37"/>
    </row>
    <row r="963" spans="1:26" ht="14.25" customHeight="1" x14ac:dyDescent="0.2">
      <c r="A963" s="43"/>
      <c r="B963" s="37"/>
      <c r="C963" s="37"/>
      <c r="D963" s="37"/>
      <c r="E963" s="37"/>
      <c r="F963" s="37"/>
      <c r="G963" s="37"/>
      <c r="H963" s="37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37"/>
      <c r="T963" s="37"/>
      <c r="U963" s="37"/>
      <c r="V963" s="37"/>
      <c r="W963" s="37"/>
      <c r="X963" s="37"/>
      <c r="Y963" s="37"/>
      <c r="Z963" s="37"/>
    </row>
    <row r="964" spans="1:26" ht="14.25" customHeight="1" x14ac:dyDescent="0.2">
      <c r="A964" s="43"/>
      <c r="B964" s="37"/>
      <c r="C964" s="37"/>
      <c r="D964" s="37"/>
      <c r="E964" s="37"/>
      <c r="F964" s="37"/>
      <c r="G964" s="37"/>
      <c r="H964" s="37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37"/>
      <c r="T964" s="37"/>
      <c r="U964" s="37"/>
      <c r="V964" s="37"/>
      <c r="W964" s="37"/>
      <c r="X964" s="37"/>
      <c r="Y964" s="37"/>
      <c r="Z964" s="37"/>
    </row>
    <row r="965" spans="1:26" ht="14.25" customHeight="1" x14ac:dyDescent="0.2">
      <c r="A965" s="43"/>
      <c r="B965" s="37"/>
      <c r="C965" s="37"/>
      <c r="D965" s="37"/>
      <c r="E965" s="37"/>
      <c r="F965" s="37"/>
      <c r="G965" s="37"/>
      <c r="H965" s="37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37"/>
      <c r="T965" s="37"/>
      <c r="U965" s="37"/>
      <c r="V965" s="37"/>
      <c r="W965" s="37"/>
      <c r="X965" s="37"/>
      <c r="Y965" s="37"/>
      <c r="Z965" s="37"/>
    </row>
    <row r="966" spans="1:26" ht="14.25" customHeight="1" x14ac:dyDescent="0.2">
      <c r="A966" s="43"/>
      <c r="B966" s="37"/>
      <c r="C966" s="37"/>
      <c r="D966" s="37"/>
      <c r="E966" s="37"/>
      <c r="F966" s="37"/>
      <c r="G966" s="37"/>
      <c r="H966" s="37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37"/>
      <c r="T966" s="37"/>
      <c r="U966" s="37"/>
      <c r="V966" s="37"/>
      <c r="W966" s="37"/>
      <c r="X966" s="37"/>
      <c r="Y966" s="37"/>
      <c r="Z966" s="37"/>
    </row>
    <row r="967" spans="1:26" ht="14.25" customHeight="1" x14ac:dyDescent="0.2">
      <c r="A967" s="43"/>
      <c r="B967" s="37"/>
      <c r="C967" s="37"/>
      <c r="D967" s="37"/>
      <c r="E967" s="37"/>
      <c r="F967" s="37"/>
      <c r="G967" s="37"/>
      <c r="H967" s="37"/>
      <c r="I967" s="37"/>
      <c r="J967" s="37"/>
      <c r="K967" s="37"/>
      <c r="L967" s="37"/>
      <c r="M967" s="37"/>
      <c r="N967" s="37"/>
      <c r="O967" s="37"/>
      <c r="P967" s="37"/>
      <c r="Q967" s="37"/>
      <c r="R967" s="37"/>
      <c r="S967" s="37"/>
      <c r="T967" s="37"/>
      <c r="U967" s="37"/>
      <c r="V967" s="37"/>
      <c r="W967" s="37"/>
      <c r="X967" s="37"/>
      <c r="Y967" s="37"/>
      <c r="Z967" s="37"/>
    </row>
    <row r="968" spans="1:26" ht="14.25" customHeight="1" x14ac:dyDescent="0.2">
      <c r="A968" s="43"/>
      <c r="B968" s="37"/>
      <c r="C968" s="37"/>
      <c r="D968" s="37"/>
      <c r="E968" s="37"/>
      <c r="F968" s="37"/>
      <c r="G968" s="37"/>
      <c r="H968" s="37"/>
      <c r="I968" s="37"/>
      <c r="J968" s="37"/>
      <c r="K968" s="37"/>
      <c r="L968" s="37"/>
      <c r="M968" s="37"/>
      <c r="N968" s="37"/>
      <c r="O968" s="37"/>
      <c r="P968" s="37"/>
      <c r="Q968" s="37"/>
      <c r="R968" s="37"/>
      <c r="S968" s="37"/>
      <c r="T968" s="37"/>
      <c r="U968" s="37"/>
      <c r="V968" s="37"/>
      <c r="W968" s="37"/>
      <c r="X968" s="37"/>
      <c r="Y968" s="37"/>
      <c r="Z968" s="37"/>
    </row>
    <row r="969" spans="1:26" ht="14.25" customHeight="1" x14ac:dyDescent="0.2">
      <c r="A969" s="43"/>
      <c r="B969" s="37"/>
      <c r="C969" s="37"/>
      <c r="D969" s="37"/>
      <c r="E969" s="37"/>
      <c r="F969" s="37"/>
      <c r="G969" s="37"/>
      <c r="H969" s="37"/>
      <c r="I969" s="37"/>
      <c r="J969" s="37"/>
      <c r="K969" s="37"/>
      <c r="L969" s="37"/>
      <c r="M969" s="37"/>
      <c r="N969" s="37"/>
      <c r="O969" s="37"/>
      <c r="P969" s="37"/>
      <c r="Q969" s="37"/>
      <c r="R969" s="37"/>
      <c r="S969" s="37"/>
      <c r="T969" s="37"/>
      <c r="U969" s="37"/>
      <c r="V969" s="37"/>
      <c r="W969" s="37"/>
      <c r="X969" s="37"/>
      <c r="Y969" s="37"/>
      <c r="Z969" s="37"/>
    </row>
    <row r="970" spans="1:26" ht="14.25" customHeight="1" x14ac:dyDescent="0.2">
      <c r="A970" s="43"/>
      <c r="B970" s="37"/>
      <c r="C970" s="37"/>
      <c r="D970" s="37"/>
      <c r="E970" s="37"/>
      <c r="F970" s="37"/>
      <c r="G970" s="37"/>
      <c r="H970" s="37"/>
      <c r="I970" s="37"/>
      <c r="J970" s="37"/>
      <c r="K970" s="37"/>
      <c r="L970" s="37"/>
      <c r="M970" s="37"/>
      <c r="N970" s="37"/>
      <c r="O970" s="37"/>
      <c r="P970" s="37"/>
      <c r="Q970" s="37"/>
      <c r="R970" s="37"/>
      <c r="S970" s="37"/>
      <c r="T970" s="37"/>
      <c r="U970" s="37"/>
      <c r="V970" s="37"/>
      <c r="W970" s="37"/>
      <c r="X970" s="37"/>
      <c r="Y970" s="37"/>
      <c r="Z970" s="37"/>
    </row>
    <row r="971" spans="1:26" ht="14.25" customHeight="1" x14ac:dyDescent="0.2">
      <c r="A971" s="43"/>
      <c r="B971" s="37"/>
      <c r="C971" s="37"/>
      <c r="D971" s="37"/>
      <c r="E971" s="37"/>
      <c r="F971" s="37"/>
      <c r="G971" s="37"/>
      <c r="H971" s="37"/>
      <c r="I971" s="37"/>
      <c r="J971" s="37"/>
      <c r="K971" s="37"/>
      <c r="L971" s="37"/>
      <c r="M971" s="37"/>
      <c r="N971" s="37"/>
      <c r="O971" s="37"/>
      <c r="P971" s="37"/>
      <c r="Q971" s="37"/>
      <c r="R971" s="37"/>
      <c r="S971" s="37"/>
      <c r="T971" s="37"/>
      <c r="U971" s="37"/>
      <c r="V971" s="37"/>
      <c r="W971" s="37"/>
      <c r="X971" s="37"/>
      <c r="Y971" s="37"/>
      <c r="Z971" s="37"/>
    </row>
    <row r="972" spans="1:26" ht="14.25" customHeight="1" x14ac:dyDescent="0.2">
      <c r="A972" s="43"/>
      <c r="B972" s="37"/>
      <c r="C972" s="37"/>
      <c r="D972" s="37"/>
      <c r="E972" s="37"/>
      <c r="F972" s="37"/>
      <c r="G972" s="37"/>
      <c r="H972" s="37"/>
      <c r="I972" s="37"/>
      <c r="J972" s="37"/>
      <c r="K972" s="37"/>
      <c r="L972" s="37"/>
      <c r="M972" s="37"/>
      <c r="N972" s="37"/>
      <c r="O972" s="37"/>
      <c r="P972" s="37"/>
      <c r="Q972" s="37"/>
      <c r="R972" s="37"/>
      <c r="S972" s="37"/>
      <c r="T972" s="37"/>
      <c r="U972" s="37"/>
      <c r="V972" s="37"/>
      <c r="W972" s="37"/>
      <c r="X972" s="37"/>
      <c r="Y972" s="37"/>
      <c r="Z972" s="37"/>
    </row>
    <row r="973" spans="1:26" ht="14.25" customHeight="1" x14ac:dyDescent="0.2">
      <c r="A973" s="43"/>
      <c r="B973" s="37"/>
      <c r="C973" s="37"/>
      <c r="D973" s="37"/>
      <c r="E973" s="37"/>
      <c r="F973" s="37"/>
      <c r="G973" s="37"/>
      <c r="H973" s="37"/>
      <c r="I973" s="37"/>
      <c r="J973" s="37"/>
      <c r="K973" s="37"/>
      <c r="L973" s="37"/>
      <c r="M973" s="37"/>
      <c r="N973" s="37"/>
      <c r="O973" s="37"/>
      <c r="P973" s="37"/>
      <c r="Q973" s="37"/>
      <c r="R973" s="37"/>
      <c r="S973" s="37"/>
      <c r="T973" s="37"/>
      <c r="U973" s="37"/>
      <c r="V973" s="37"/>
      <c r="W973" s="37"/>
      <c r="X973" s="37"/>
      <c r="Y973" s="37"/>
      <c r="Z973" s="37"/>
    </row>
    <row r="974" spans="1:26" ht="14.25" customHeight="1" x14ac:dyDescent="0.2">
      <c r="A974" s="43"/>
      <c r="B974" s="37"/>
      <c r="C974" s="37"/>
      <c r="D974" s="37"/>
      <c r="E974" s="37"/>
      <c r="F974" s="37"/>
      <c r="G974" s="37"/>
      <c r="H974" s="37"/>
      <c r="I974" s="37"/>
      <c r="J974" s="37"/>
      <c r="K974" s="37"/>
      <c r="L974" s="37"/>
      <c r="M974" s="37"/>
      <c r="N974" s="37"/>
      <c r="O974" s="37"/>
      <c r="P974" s="37"/>
      <c r="Q974" s="37"/>
      <c r="R974" s="37"/>
      <c r="S974" s="37"/>
      <c r="T974" s="37"/>
      <c r="U974" s="37"/>
      <c r="V974" s="37"/>
      <c r="W974" s="37"/>
      <c r="X974" s="37"/>
      <c r="Y974" s="37"/>
      <c r="Z974" s="37"/>
    </row>
    <row r="975" spans="1:26" ht="14.25" customHeight="1" x14ac:dyDescent="0.2">
      <c r="A975" s="43"/>
      <c r="B975" s="37"/>
      <c r="C975" s="37"/>
      <c r="D975" s="37"/>
      <c r="E975" s="37"/>
      <c r="F975" s="37"/>
      <c r="G975" s="37"/>
      <c r="H975" s="37"/>
      <c r="I975" s="37"/>
      <c r="J975" s="37"/>
      <c r="K975" s="37"/>
      <c r="L975" s="37"/>
      <c r="M975" s="37"/>
      <c r="N975" s="37"/>
      <c r="O975" s="37"/>
      <c r="P975" s="37"/>
      <c r="Q975" s="37"/>
      <c r="R975" s="37"/>
      <c r="S975" s="37"/>
      <c r="T975" s="37"/>
      <c r="U975" s="37"/>
      <c r="V975" s="37"/>
      <c r="W975" s="37"/>
      <c r="X975" s="37"/>
      <c r="Y975" s="37"/>
      <c r="Z975" s="37"/>
    </row>
    <row r="976" spans="1:26" ht="14.25" customHeight="1" x14ac:dyDescent="0.2">
      <c r="A976" s="43"/>
      <c r="B976" s="37"/>
      <c r="C976" s="37"/>
      <c r="D976" s="37"/>
      <c r="E976" s="37"/>
      <c r="F976" s="37"/>
      <c r="G976" s="37"/>
      <c r="H976" s="37"/>
      <c r="I976" s="37"/>
      <c r="J976" s="37"/>
      <c r="K976" s="37"/>
      <c r="L976" s="37"/>
      <c r="M976" s="37"/>
      <c r="N976" s="37"/>
      <c r="O976" s="37"/>
      <c r="P976" s="37"/>
      <c r="Q976" s="37"/>
      <c r="R976" s="37"/>
      <c r="S976" s="37"/>
      <c r="T976" s="37"/>
      <c r="U976" s="37"/>
      <c r="V976" s="37"/>
      <c r="W976" s="37"/>
      <c r="X976" s="37"/>
      <c r="Y976" s="37"/>
      <c r="Z976" s="37"/>
    </row>
    <row r="977" spans="1:26" ht="14.25" customHeight="1" x14ac:dyDescent="0.2">
      <c r="A977" s="43"/>
      <c r="B977" s="37"/>
      <c r="C977" s="37"/>
      <c r="D977" s="37"/>
      <c r="E977" s="37"/>
      <c r="F977" s="37"/>
      <c r="G977" s="37"/>
      <c r="H977" s="37"/>
      <c r="I977" s="37"/>
      <c r="J977" s="37"/>
      <c r="K977" s="37"/>
      <c r="L977" s="37"/>
      <c r="M977" s="37"/>
      <c r="N977" s="37"/>
      <c r="O977" s="37"/>
      <c r="P977" s="37"/>
      <c r="Q977" s="37"/>
      <c r="R977" s="37"/>
      <c r="S977" s="37"/>
      <c r="T977" s="37"/>
      <c r="U977" s="37"/>
      <c r="V977" s="37"/>
      <c r="W977" s="37"/>
      <c r="X977" s="37"/>
      <c r="Y977" s="37"/>
      <c r="Z977" s="37"/>
    </row>
    <row r="978" spans="1:26" ht="14.25" customHeight="1" x14ac:dyDescent="0.2">
      <c r="A978" s="43"/>
      <c r="B978" s="37"/>
      <c r="C978" s="37"/>
      <c r="D978" s="37"/>
      <c r="E978" s="37"/>
      <c r="F978" s="37"/>
      <c r="G978" s="37"/>
      <c r="H978" s="37"/>
      <c r="I978" s="37"/>
      <c r="J978" s="37"/>
      <c r="K978" s="37"/>
      <c r="L978" s="37"/>
      <c r="M978" s="37"/>
      <c r="N978" s="37"/>
      <c r="O978" s="37"/>
      <c r="P978" s="37"/>
      <c r="Q978" s="37"/>
      <c r="R978" s="37"/>
      <c r="S978" s="37"/>
      <c r="T978" s="37"/>
      <c r="U978" s="37"/>
      <c r="V978" s="37"/>
      <c r="W978" s="37"/>
      <c r="X978" s="37"/>
      <c r="Y978" s="37"/>
      <c r="Z978" s="37"/>
    </row>
    <row r="979" spans="1:26" ht="14.25" customHeight="1" x14ac:dyDescent="0.2">
      <c r="A979" s="43"/>
      <c r="B979" s="37"/>
      <c r="C979" s="37"/>
      <c r="D979" s="37"/>
      <c r="E979" s="37"/>
      <c r="F979" s="37"/>
      <c r="G979" s="37"/>
      <c r="H979" s="37"/>
      <c r="I979" s="37"/>
      <c r="J979" s="37"/>
      <c r="K979" s="37"/>
      <c r="L979" s="37"/>
      <c r="M979" s="37"/>
      <c r="N979" s="37"/>
      <c r="O979" s="37"/>
      <c r="P979" s="37"/>
      <c r="Q979" s="37"/>
      <c r="R979" s="37"/>
      <c r="S979" s="37"/>
      <c r="T979" s="37"/>
      <c r="U979" s="37"/>
      <c r="V979" s="37"/>
      <c r="W979" s="37"/>
      <c r="X979" s="37"/>
      <c r="Y979" s="37"/>
      <c r="Z979" s="37"/>
    </row>
    <row r="980" spans="1:26" ht="14.25" customHeight="1" x14ac:dyDescent="0.2">
      <c r="A980" s="43"/>
      <c r="B980" s="37"/>
      <c r="C980" s="37"/>
      <c r="D980" s="37"/>
      <c r="E980" s="37"/>
      <c r="F980" s="37"/>
      <c r="G980" s="37"/>
      <c r="H980" s="37"/>
      <c r="I980" s="37"/>
      <c r="J980" s="37"/>
      <c r="K980" s="37"/>
      <c r="L980" s="37"/>
      <c r="M980" s="37"/>
      <c r="N980" s="37"/>
      <c r="O980" s="37"/>
      <c r="P980" s="37"/>
      <c r="Q980" s="37"/>
      <c r="R980" s="37"/>
      <c r="S980" s="37"/>
      <c r="T980" s="37"/>
      <c r="U980" s="37"/>
      <c r="V980" s="37"/>
      <c r="W980" s="37"/>
      <c r="X980" s="37"/>
      <c r="Y980" s="37"/>
      <c r="Z980" s="37"/>
    </row>
    <row r="981" spans="1:26" ht="14.25" customHeight="1" x14ac:dyDescent="0.2">
      <c r="A981" s="43"/>
      <c r="B981" s="37"/>
      <c r="C981" s="37"/>
      <c r="D981" s="37"/>
      <c r="E981" s="37"/>
      <c r="F981" s="37"/>
      <c r="G981" s="37"/>
      <c r="H981" s="37"/>
      <c r="I981" s="37"/>
      <c r="J981" s="37"/>
      <c r="K981" s="37"/>
      <c r="L981" s="37"/>
      <c r="M981" s="37"/>
      <c r="N981" s="37"/>
      <c r="O981" s="37"/>
      <c r="P981" s="37"/>
      <c r="Q981" s="37"/>
      <c r="R981" s="37"/>
      <c r="S981" s="37"/>
      <c r="T981" s="37"/>
      <c r="U981" s="37"/>
      <c r="V981" s="37"/>
      <c r="W981" s="37"/>
      <c r="X981" s="37"/>
      <c r="Y981" s="37"/>
      <c r="Z981" s="37"/>
    </row>
    <row r="982" spans="1:26" ht="14.25" customHeight="1" x14ac:dyDescent="0.2">
      <c r="A982" s="43"/>
      <c r="B982" s="37"/>
      <c r="C982" s="37"/>
      <c r="D982" s="37"/>
      <c r="E982" s="37"/>
      <c r="F982" s="37"/>
      <c r="G982" s="37"/>
      <c r="H982" s="37"/>
      <c r="I982" s="37"/>
      <c r="J982" s="37"/>
      <c r="K982" s="37"/>
      <c r="L982" s="37"/>
      <c r="M982" s="37"/>
      <c r="N982" s="37"/>
      <c r="O982" s="37"/>
      <c r="P982" s="37"/>
      <c r="Q982" s="37"/>
      <c r="R982" s="37"/>
      <c r="S982" s="37"/>
      <c r="T982" s="37"/>
      <c r="U982" s="37"/>
      <c r="V982" s="37"/>
      <c r="W982" s="37"/>
      <c r="X982" s="37"/>
      <c r="Y982" s="37"/>
      <c r="Z982" s="37"/>
    </row>
    <row r="983" spans="1:26" ht="14.25" customHeight="1" x14ac:dyDescent="0.2">
      <c r="A983" s="43"/>
      <c r="B983" s="37"/>
      <c r="C983" s="37"/>
      <c r="D983" s="37"/>
      <c r="E983" s="37"/>
      <c r="F983" s="37"/>
      <c r="G983" s="37"/>
      <c r="H983" s="37"/>
      <c r="I983" s="37"/>
      <c r="J983" s="37"/>
      <c r="K983" s="37"/>
      <c r="L983" s="37"/>
      <c r="M983" s="37"/>
      <c r="N983" s="37"/>
      <c r="O983" s="37"/>
      <c r="P983" s="37"/>
      <c r="Q983" s="37"/>
      <c r="R983" s="37"/>
      <c r="S983" s="37"/>
      <c r="T983" s="37"/>
      <c r="U983" s="37"/>
      <c r="V983" s="37"/>
      <c r="W983" s="37"/>
      <c r="X983" s="37"/>
      <c r="Y983" s="37"/>
      <c r="Z983" s="37"/>
    </row>
    <row r="984" spans="1:26" ht="14.25" customHeight="1" x14ac:dyDescent="0.2">
      <c r="A984" s="43"/>
      <c r="B984" s="37"/>
      <c r="C984" s="37"/>
      <c r="D984" s="37"/>
      <c r="E984" s="37"/>
      <c r="F984" s="37"/>
      <c r="G984" s="37"/>
      <c r="H984" s="37"/>
      <c r="I984" s="37"/>
      <c r="J984" s="37"/>
      <c r="K984" s="37"/>
      <c r="L984" s="37"/>
      <c r="M984" s="37"/>
      <c r="N984" s="37"/>
      <c r="O984" s="37"/>
      <c r="P984" s="37"/>
      <c r="Q984" s="37"/>
      <c r="R984" s="37"/>
      <c r="S984" s="37"/>
      <c r="T984" s="37"/>
      <c r="U984" s="37"/>
      <c r="V984" s="37"/>
      <c r="W984" s="37"/>
      <c r="X984" s="37"/>
      <c r="Y984" s="37"/>
      <c r="Z984" s="37"/>
    </row>
    <row r="985" spans="1:26" ht="14.25" customHeight="1" x14ac:dyDescent="0.2">
      <c r="A985" s="43"/>
      <c r="B985" s="37"/>
      <c r="C985" s="37"/>
      <c r="D985" s="37"/>
      <c r="E985" s="37"/>
      <c r="F985" s="37"/>
      <c r="G985" s="37"/>
      <c r="H985" s="37"/>
      <c r="I985" s="37"/>
      <c r="J985" s="37"/>
      <c r="K985" s="37"/>
      <c r="L985" s="37"/>
      <c r="M985" s="37"/>
      <c r="N985" s="37"/>
      <c r="O985" s="37"/>
      <c r="P985" s="37"/>
      <c r="Q985" s="37"/>
      <c r="R985" s="37"/>
      <c r="S985" s="37"/>
      <c r="T985" s="37"/>
      <c r="U985" s="37"/>
      <c r="V985" s="37"/>
      <c r="W985" s="37"/>
      <c r="X985" s="37"/>
      <c r="Y985" s="37"/>
      <c r="Z985" s="37"/>
    </row>
    <row r="986" spans="1:26" ht="14.25" customHeight="1" x14ac:dyDescent="0.2">
      <c r="A986" s="43"/>
      <c r="B986" s="37"/>
      <c r="C986" s="37"/>
      <c r="D986" s="37"/>
      <c r="E986" s="37"/>
      <c r="F986" s="37"/>
      <c r="G986" s="37"/>
      <c r="H986" s="37"/>
      <c r="I986" s="37"/>
      <c r="J986" s="37"/>
      <c r="K986" s="37"/>
      <c r="L986" s="37"/>
      <c r="M986" s="37"/>
      <c r="N986" s="37"/>
      <c r="O986" s="37"/>
      <c r="P986" s="37"/>
      <c r="Q986" s="37"/>
      <c r="R986" s="37"/>
      <c r="S986" s="37"/>
      <c r="T986" s="37"/>
      <c r="U986" s="37"/>
      <c r="V986" s="37"/>
      <c r="W986" s="37"/>
      <c r="X986" s="37"/>
      <c r="Y986" s="37"/>
      <c r="Z986" s="37"/>
    </row>
    <row r="987" spans="1:26" ht="14.25" customHeight="1" x14ac:dyDescent="0.2">
      <c r="A987" s="43"/>
      <c r="B987" s="37"/>
      <c r="C987" s="37"/>
      <c r="D987" s="37"/>
      <c r="E987" s="37"/>
      <c r="F987" s="37"/>
      <c r="G987" s="37"/>
      <c r="H987" s="37"/>
      <c r="I987" s="37"/>
      <c r="J987" s="37"/>
      <c r="K987" s="37"/>
      <c r="L987" s="37"/>
      <c r="M987" s="37"/>
      <c r="N987" s="37"/>
      <c r="O987" s="37"/>
      <c r="P987" s="37"/>
      <c r="Q987" s="37"/>
      <c r="R987" s="37"/>
      <c r="S987" s="37"/>
      <c r="T987" s="37"/>
      <c r="U987" s="37"/>
      <c r="V987" s="37"/>
      <c r="W987" s="37"/>
      <c r="X987" s="37"/>
      <c r="Y987" s="37"/>
      <c r="Z987" s="37"/>
    </row>
    <row r="988" spans="1:26" ht="14.25" customHeight="1" x14ac:dyDescent="0.2">
      <c r="A988" s="43"/>
      <c r="B988" s="37"/>
      <c r="C988" s="37"/>
      <c r="D988" s="37"/>
      <c r="E988" s="37"/>
      <c r="F988" s="37"/>
      <c r="G988" s="37"/>
      <c r="H988" s="37"/>
      <c r="I988" s="37"/>
      <c r="J988" s="37"/>
      <c r="K988" s="37"/>
      <c r="L988" s="37"/>
      <c r="M988" s="37"/>
      <c r="N988" s="37"/>
      <c r="O988" s="37"/>
      <c r="P988" s="37"/>
      <c r="Q988" s="37"/>
      <c r="R988" s="37"/>
      <c r="S988" s="37"/>
      <c r="T988" s="37"/>
      <c r="U988" s="37"/>
      <c r="V988" s="37"/>
      <c r="W988" s="37"/>
      <c r="X988" s="37"/>
      <c r="Y988" s="37"/>
      <c r="Z988" s="37"/>
    </row>
    <row r="989" spans="1:26" ht="14.25" customHeight="1" x14ac:dyDescent="0.2">
      <c r="A989" s="43"/>
      <c r="B989" s="37"/>
      <c r="C989" s="37"/>
      <c r="D989" s="37"/>
      <c r="E989" s="37"/>
      <c r="F989" s="37"/>
      <c r="G989" s="37"/>
      <c r="H989" s="37"/>
      <c r="I989" s="37"/>
      <c r="J989" s="37"/>
      <c r="K989" s="37"/>
      <c r="L989" s="37"/>
      <c r="M989" s="37"/>
      <c r="N989" s="37"/>
      <c r="O989" s="37"/>
      <c r="P989" s="37"/>
      <c r="Q989" s="37"/>
      <c r="R989" s="37"/>
      <c r="S989" s="37"/>
      <c r="T989" s="37"/>
      <c r="U989" s="37"/>
      <c r="V989" s="37"/>
      <c r="W989" s="37"/>
      <c r="X989" s="37"/>
      <c r="Y989" s="37"/>
      <c r="Z989" s="37"/>
    </row>
    <row r="990" spans="1:26" ht="14.25" customHeight="1" x14ac:dyDescent="0.2">
      <c r="A990" s="43"/>
      <c r="B990" s="37"/>
      <c r="C990" s="37"/>
      <c r="D990" s="37"/>
      <c r="E990" s="37"/>
      <c r="F990" s="37"/>
      <c r="G990" s="37"/>
      <c r="H990" s="37"/>
      <c r="I990" s="37"/>
      <c r="J990" s="37"/>
      <c r="K990" s="37"/>
      <c r="L990" s="37"/>
      <c r="M990" s="37"/>
      <c r="N990" s="37"/>
      <c r="O990" s="37"/>
      <c r="P990" s="37"/>
      <c r="Q990" s="37"/>
      <c r="R990" s="37"/>
      <c r="S990" s="37"/>
      <c r="T990" s="37"/>
      <c r="U990" s="37"/>
      <c r="V990" s="37"/>
      <c r="W990" s="37"/>
      <c r="X990" s="37"/>
      <c r="Y990" s="37"/>
      <c r="Z990" s="37"/>
    </row>
    <row r="991" spans="1:26" ht="14.25" customHeight="1" x14ac:dyDescent="0.2">
      <c r="A991" s="43"/>
      <c r="B991" s="37"/>
      <c r="C991" s="37"/>
      <c r="D991" s="37"/>
      <c r="E991" s="37"/>
      <c r="F991" s="37"/>
      <c r="G991" s="37"/>
      <c r="H991" s="37"/>
      <c r="I991" s="37"/>
      <c r="J991" s="37"/>
      <c r="K991" s="37"/>
      <c r="L991" s="37"/>
      <c r="M991" s="37"/>
      <c r="N991" s="37"/>
      <c r="O991" s="37"/>
      <c r="P991" s="37"/>
      <c r="Q991" s="37"/>
      <c r="R991" s="37"/>
      <c r="S991" s="37"/>
      <c r="T991" s="37"/>
      <c r="U991" s="37"/>
      <c r="V991" s="37"/>
      <c r="W991" s="37"/>
      <c r="X991" s="37"/>
      <c r="Y991" s="37"/>
      <c r="Z991" s="37"/>
    </row>
    <row r="992" spans="1:26" ht="14.25" customHeight="1" x14ac:dyDescent="0.2">
      <c r="A992" s="43"/>
      <c r="B992" s="37"/>
      <c r="C992" s="37"/>
      <c r="D992" s="37"/>
      <c r="E992" s="37"/>
      <c r="F992" s="37"/>
      <c r="G992" s="37"/>
      <c r="H992" s="37"/>
      <c r="I992" s="37"/>
      <c r="J992" s="37"/>
      <c r="K992" s="37"/>
      <c r="L992" s="37"/>
      <c r="M992" s="37"/>
      <c r="N992" s="37"/>
      <c r="O992" s="37"/>
      <c r="P992" s="37"/>
      <c r="Q992" s="37"/>
      <c r="R992" s="37"/>
      <c r="S992" s="37"/>
      <c r="T992" s="37"/>
      <c r="U992" s="37"/>
      <c r="V992" s="37"/>
      <c r="W992" s="37"/>
      <c r="X992" s="37"/>
      <c r="Y992" s="37"/>
      <c r="Z992" s="37"/>
    </row>
    <row r="993" spans="1:26" ht="14.25" customHeight="1" x14ac:dyDescent="0.2">
      <c r="A993" s="43"/>
      <c r="B993" s="37"/>
      <c r="C993" s="37"/>
      <c r="D993" s="37"/>
      <c r="E993" s="37"/>
      <c r="F993" s="37"/>
      <c r="G993" s="37"/>
      <c r="H993" s="37"/>
      <c r="I993" s="37"/>
      <c r="J993" s="37"/>
      <c r="K993" s="37"/>
      <c r="L993" s="37"/>
      <c r="M993" s="37"/>
      <c r="N993" s="37"/>
      <c r="O993" s="37"/>
      <c r="P993" s="37"/>
      <c r="Q993" s="37"/>
      <c r="R993" s="37"/>
      <c r="S993" s="37"/>
      <c r="T993" s="37"/>
      <c r="U993" s="37"/>
      <c r="V993" s="37"/>
      <c r="W993" s="37"/>
      <c r="X993" s="37"/>
      <c r="Y993" s="37"/>
      <c r="Z993" s="37"/>
    </row>
    <row r="994" spans="1:26" ht="14.25" customHeight="1" x14ac:dyDescent="0.2">
      <c r="A994" s="43"/>
      <c r="B994" s="37"/>
      <c r="C994" s="37"/>
      <c r="D994" s="37"/>
      <c r="E994" s="37"/>
      <c r="F994" s="37"/>
      <c r="G994" s="37"/>
      <c r="H994" s="37"/>
      <c r="I994" s="37"/>
      <c r="J994" s="37"/>
      <c r="K994" s="37"/>
      <c r="L994" s="37"/>
      <c r="M994" s="37"/>
      <c r="N994" s="37"/>
      <c r="O994" s="37"/>
      <c r="P994" s="37"/>
      <c r="Q994" s="37"/>
      <c r="R994" s="37"/>
      <c r="S994" s="37"/>
      <c r="T994" s="37"/>
      <c r="U994" s="37"/>
      <c r="V994" s="37"/>
      <c r="W994" s="37"/>
      <c r="X994" s="37"/>
      <c r="Y994" s="37"/>
      <c r="Z994" s="37"/>
    </row>
    <row r="995" spans="1:26" ht="14.25" customHeight="1" x14ac:dyDescent="0.2">
      <c r="A995" s="43"/>
      <c r="B995" s="37"/>
      <c r="C995" s="37"/>
      <c r="D995" s="37"/>
      <c r="E995" s="37"/>
      <c r="F995" s="37"/>
      <c r="G995" s="37"/>
      <c r="H995" s="37"/>
      <c r="I995" s="37"/>
      <c r="J995" s="37"/>
      <c r="K995" s="37"/>
      <c r="L995" s="37"/>
      <c r="M995" s="37"/>
      <c r="N995" s="37"/>
      <c r="O995" s="37"/>
      <c r="P995" s="37"/>
      <c r="Q995" s="37"/>
      <c r="R995" s="37"/>
      <c r="S995" s="37"/>
      <c r="T995" s="37"/>
      <c r="U995" s="37"/>
      <c r="V995" s="37"/>
      <c r="W995" s="37"/>
      <c r="X995" s="37"/>
      <c r="Y995" s="37"/>
      <c r="Z995" s="37"/>
    </row>
    <row r="996" spans="1:26" ht="14.25" customHeight="1" x14ac:dyDescent="0.2">
      <c r="A996" s="43"/>
      <c r="B996" s="37"/>
      <c r="C996" s="37"/>
      <c r="D996" s="37"/>
      <c r="E996" s="37"/>
      <c r="F996" s="37"/>
      <c r="G996" s="37"/>
      <c r="H996" s="37"/>
      <c r="I996" s="37"/>
      <c r="J996" s="37"/>
      <c r="K996" s="37"/>
      <c r="L996" s="37"/>
      <c r="M996" s="37"/>
      <c r="N996" s="37"/>
      <c r="O996" s="37"/>
      <c r="P996" s="37"/>
      <c r="Q996" s="37"/>
      <c r="R996" s="37"/>
      <c r="S996" s="37"/>
      <c r="T996" s="37"/>
      <c r="U996" s="37"/>
      <c r="V996" s="37"/>
      <c r="W996" s="37"/>
      <c r="X996" s="37"/>
      <c r="Y996" s="37"/>
      <c r="Z996" s="37"/>
    </row>
    <row r="997" spans="1:26" ht="14.25" customHeight="1" x14ac:dyDescent="0.2">
      <c r="A997" s="43"/>
      <c r="B997" s="37"/>
      <c r="C997" s="37"/>
      <c r="D997" s="37"/>
      <c r="E997" s="37"/>
      <c r="F997" s="37"/>
      <c r="G997" s="37"/>
      <c r="H997" s="37"/>
      <c r="I997" s="37"/>
      <c r="J997" s="37"/>
      <c r="K997" s="37"/>
      <c r="L997" s="37"/>
      <c r="M997" s="37"/>
      <c r="N997" s="37"/>
      <c r="O997" s="37"/>
      <c r="P997" s="37"/>
      <c r="Q997" s="37"/>
      <c r="R997" s="37"/>
      <c r="S997" s="37"/>
      <c r="T997" s="37"/>
      <c r="U997" s="37"/>
      <c r="V997" s="37"/>
      <c r="W997" s="37"/>
      <c r="X997" s="37"/>
      <c r="Y997" s="37"/>
      <c r="Z997" s="37"/>
    </row>
    <row r="998" spans="1:26" ht="14.25" customHeight="1" x14ac:dyDescent="0.2">
      <c r="A998" s="43"/>
      <c r="B998" s="37"/>
      <c r="C998" s="37"/>
      <c r="D998" s="37"/>
      <c r="E998" s="37"/>
      <c r="F998" s="37"/>
      <c r="G998" s="37"/>
      <c r="H998" s="37"/>
      <c r="I998" s="37"/>
      <c r="J998" s="37"/>
      <c r="K998" s="37"/>
      <c r="L998" s="37"/>
      <c r="M998" s="37"/>
      <c r="N998" s="37"/>
      <c r="O998" s="37"/>
      <c r="P998" s="37"/>
      <c r="Q998" s="37"/>
      <c r="R998" s="37"/>
      <c r="S998" s="37"/>
      <c r="T998" s="37"/>
      <c r="U998" s="37"/>
      <c r="V998" s="37"/>
      <c r="W998" s="37"/>
      <c r="X998" s="37"/>
      <c r="Y998" s="37"/>
      <c r="Z998" s="37"/>
    </row>
    <row r="999" spans="1:26" ht="14.25" customHeight="1" x14ac:dyDescent="0.2">
      <c r="A999" s="43"/>
      <c r="B999" s="37"/>
      <c r="C999" s="37"/>
      <c r="D999" s="37"/>
      <c r="E999" s="37"/>
      <c r="F999" s="37"/>
      <c r="G999" s="37"/>
      <c r="H999" s="37"/>
      <c r="I999" s="37"/>
      <c r="J999" s="37"/>
      <c r="K999" s="37"/>
      <c r="L999" s="37"/>
      <c r="M999" s="37"/>
      <c r="N999" s="37"/>
      <c r="O999" s="37"/>
      <c r="P999" s="37"/>
      <c r="Q999" s="37"/>
      <c r="R999" s="37"/>
      <c r="S999" s="37"/>
      <c r="T999" s="37"/>
      <c r="U999" s="37"/>
      <c r="V999" s="37"/>
      <c r="W999" s="37"/>
      <c r="X999" s="37"/>
      <c r="Y999" s="37"/>
      <c r="Z999" s="37"/>
    </row>
    <row r="1000" spans="1:26" ht="14.25" customHeight="1" x14ac:dyDescent="0.2">
      <c r="A1000" s="43"/>
      <c r="B1000" s="37"/>
      <c r="C1000" s="37"/>
      <c r="D1000" s="37"/>
      <c r="E1000" s="37"/>
      <c r="F1000" s="37"/>
      <c r="G1000" s="37"/>
      <c r="H1000" s="37"/>
      <c r="I1000" s="37"/>
      <c r="J1000" s="37"/>
      <c r="K1000" s="37"/>
      <c r="L1000" s="37"/>
      <c r="M1000" s="37"/>
      <c r="N1000" s="37"/>
      <c r="O1000" s="37"/>
      <c r="P1000" s="37"/>
      <c r="Q1000" s="37"/>
      <c r="R1000" s="37"/>
      <c r="S1000" s="37"/>
      <c r="T1000" s="37"/>
      <c r="U1000" s="37"/>
      <c r="V1000" s="37"/>
      <c r="W1000" s="37"/>
      <c r="X1000" s="37"/>
      <c r="Y1000" s="37"/>
      <c r="Z1000" s="37"/>
    </row>
    <row r="1001" spans="1:26" ht="14.25" customHeight="1" x14ac:dyDescent="0.2">
      <c r="A1001" s="43"/>
      <c r="B1001" s="37"/>
      <c r="C1001" s="37"/>
      <c r="D1001" s="37"/>
      <c r="E1001" s="37"/>
      <c r="F1001" s="37"/>
      <c r="G1001" s="37"/>
      <c r="H1001" s="37"/>
      <c r="I1001" s="37"/>
      <c r="J1001" s="37"/>
      <c r="K1001" s="37"/>
      <c r="L1001" s="37"/>
      <c r="M1001" s="37"/>
      <c r="N1001" s="37"/>
      <c r="O1001" s="37"/>
      <c r="P1001" s="37"/>
      <c r="Q1001" s="37"/>
      <c r="R1001" s="37"/>
      <c r="S1001" s="37"/>
      <c r="T1001" s="37"/>
      <c r="U1001" s="37"/>
      <c r="V1001" s="37"/>
      <c r="W1001" s="37"/>
      <c r="X1001" s="37"/>
      <c r="Y1001" s="37"/>
      <c r="Z1001" s="37"/>
    </row>
    <row r="1002" spans="1:26" ht="14.25" customHeight="1" x14ac:dyDescent="0.2">
      <c r="A1002" s="43"/>
      <c r="B1002" s="37"/>
      <c r="C1002" s="37"/>
      <c r="D1002" s="37"/>
      <c r="E1002" s="37"/>
      <c r="F1002" s="37"/>
      <c r="G1002" s="37"/>
      <c r="H1002" s="37"/>
      <c r="I1002" s="37"/>
      <c r="J1002" s="37"/>
      <c r="K1002" s="37"/>
      <c r="L1002" s="37"/>
      <c r="M1002" s="37"/>
      <c r="N1002" s="37"/>
      <c r="O1002" s="37"/>
      <c r="P1002" s="37"/>
      <c r="Q1002" s="37"/>
      <c r="R1002" s="37"/>
      <c r="S1002" s="37"/>
      <c r="T1002" s="37"/>
      <c r="U1002" s="37"/>
      <c r="V1002" s="37"/>
      <c r="W1002" s="37"/>
      <c r="X1002" s="37"/>
      <c r="Y1002" s="37"/>
      <c r="Z1002" s="37"/>
    </row>
    <row r="1003" spans="1:26" ht="14.25" customHeight="1" x14ac:dyDescent="0.2">
      <c r="A1003" s="43"/>
      <c r="B1003" s="37"/>
      <c r="C1003" s="37"/>
      <c r="D1003" s="37"/>
      <c r="E1003" s="37"/>
      <c r="F1003" s="37"/>
      <c r="G1003" s="37"/>
      <c r="H1003" s="37"/>
      <c r="I1003" s="37"/>
      <c r="J1003" s="37"/>
      <c r="K1003" s="37"/>
      <c r="L1003" s="37"/>
      <c r="M1003" s="37"/>
      <c r="N1003" s="37"/>
      <c r="O1003" s="37"/>
      <c r="P1003" s="37"/>
      <c r="Q1003" s="37"/>
      <c r="R1003" s="37"/>
      <c r="S1003" s="37"/>
      <c r="T1003" s="37"/>
      <c r="U1003" s="37"/>
      <c r="V1003" s="37"/>
      <c r="W1003" s="37"/>
      <c r="X1003" s="37"/>
      <c r="Y1003" s="37"/>
      <c r="Z1003" s="37"/>
    </row>
    <row r="1004" spans="1:26" ht="14.25" customHeight="1" x14ac:dyDescent="0.2">
      <c r="A1004" s="43"/>
      <c r="B1004" s="37"/>
      <c r="C1004" s="37"/>
      <c r="D1004" s="37"/>
      <c r="E1004" s="37"/>
      <c r="F1004" s="37"/>
      <c r="G1004" s="37"/>
      <c r="H1004" s="37"/>
      <c r="I1004" s="37"/>
      <c r="J1004" s="37"/>
      <c r="K1004" s="37"/>
      <c r="L1004" s="37"/>
      <c r="M1004" s="37"/>
      <c r="N1004" s="37"/>
      <c r="O1004" s="37"/>
      <c r="P1004" s="37"/>
      <c r="Q1004" s="37"/>
      <c r="R1004" s="37"/>
      <c r="S1004" s="37"/>
      <c r="T1004" s="37"/>
      <c r="U1004" s="37"/>
      <c r="V1004" s="37"/>
      <c r="W1004" s="37"/>
      <c r="X1004" s="37"/>
      <c r="Y1004" s="37"/>
      <c r="Z1004" s="37"/>
    </row>
    <row r="1005" spans="1:26" ht="14.25" customHeight="1" x14ac:dyDescent="0.2">
      <c r="A1005" s="43"/>
      <c r="B1005" s="37"/>
      <c r="C1005" s="37"/>
      <c r="D1005" s="37"/>
      <c r="E1005" s="37"/>
      <c r="F1005" s="37"/>
      <c r="G1005" s="37"/>
      <c r="H1005" s="37"/>
      <c r="I1005" s="37"/>
      <c r="J1005" s="37"/>
      <c r="K1005" s="37"/>
      <c r="L1005" s="37"/>
      <c r="M1005" s="37"/>
      <c r="N1005" s="37"/>
      <c r="O1005" s="37"/>
      <c r="P1005" s="37"/>
      <c r="Q1005" s="37"/>
      <c r="R1005" s="37"/>
      <c r="S1005" s="37"/>
      <c r="T1005" s="37"/>
      <c r="U1005" s="37"/>
      <c r="V1005" s="37"/>
      <c r="W1005" s="37"/>
      <c r="X1005" s="37"/>
      <c r="Y1005" s="37"/>
      <c r="Z1005" s="37"/>
    </row>
    <row r="1006" spans="1:26" ht="15" customHeight="1" x14ac:dyDescent="0.2">
      <c r="A1006" s="43"/>
      <c r="B1006" s="37"/>
      <c r="C1006" s="37"/>
      <c r="D1006" s="37"/>
    </row>
    <row r="1007" spans="1:26" ht="15" customHeight="1" x14ac:dyDescent="0.2">
      <c r="A1007" s="43"/>
      <c r="B1007" s="37"/>
      <c r="C1007" s="37"/>
      <c r="D1007" s="37"/>
    </row>
    <row r="1008" spans="1:26" ht="15" customHeight="1" x14ac:dyDescent="0.2">
      <c r="A1008" s="43"/>
      <c r="B1008" s="37"/>
      <c r="C1008" s="37"/>
      <c r="D1008" s="37"/>
    </row>
    <row r="1009" spans="1:4" ht="15" customHeight="1" x14ac:dyDescent="0.2">
      <c r="A1009" s="43"/>
      <c r="B1009" s="37"/>
      <c r="C1009" s="37"/>
      <c r="D1009" s="37"/>
    </row>
  </sheetData>
  <sheetProtection algorithmName="SHA-512" hashValue="aIXx6w/LjF91EOJ86hPJOOwZC3scH8wiBD0TjbAt/aoyoRQqe3UMUo648ZJBBu07LKuYH/1bR2Vow60p1jhzOg==" saltValue="UdZ0hHWgBIDmyClzqcJXMA==" spinCount="100000" sheet="1" formatCells="0" formatColumns="0" formatRows="0" insertColumns="0" insertRows="0" deleteColumns="0" deleteRows="0"/>
  <autoFilter ref="A14:D41" xr:uid="{00000000-0009-0000-0000-000001000000}"/>
  <mergeCells count="7">
    <mergeCell ref="C43:D43"/>
    <mergeCell ref="B13:C13"/>
    <mergeCell ref="F9:G9"/>
    <mergeCell ref="B2:D2"/>
    <mergeCell ref="B4:D4"/>
    <mergeCell ref="A41:B41"/>
    <mergeCell ref="B5:D5"/>
  </mergeCells>
  <phoneticPr fontId="61" type="noConversion"/>
  <pageMargins left="0.23622047244094491" right="0.23622047244094491" top="0.39370078740157483" bottom="0.39370078740157483" header="0.31496062992125984" footer="0.31496062992125984"/>
  <pageSetup paperSize="9" scale="66" fitToHeight="0" orientation="portrait" r:id="rId1"/>
  <colBreaks count="1" manualBreakCount="1">
    <brk id="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019"/>
  <sheetViews>
    <sheetView view="pageBreakPreview" topLeftCell="A25" zoomScale="55" zoomScaleNormal="40" zoomScaleSheetLayoutView="55" workbookViewId="0">
      <selection activeCell="F66" sqref="F66"/>
    </sheetView>
  </sheetViews>
  <sheetFormatPr defaultColWidth="14.42578125" defaultRowHeight="15" customHeight="1" x14ac:dyDescent="0.2"/>
  <cols>
    <col min="1" max="1" width="33.42578125" style="5" customWidth="1"/>
    <col min="2" max="2" width="85.5703125" style="5" customWidth="1"/>
    <col min="3" max="3" width="13.85546875" style="5" customWidth="1"/>
    <col min="4" max="4" width="38.42578125" style="5" customWidth="1"/>
    <col min="5" max="5" width="38.5703125" style="5" customWidth="1"/>
    <col min="6" max="6" width="33.42578125" style="5" customWidth="1"/>
    <col min="7" max="7" width="35" style="5" customWidth="1"/>
    <col min="8" max="8" width="9.140625" style="5" customWidth="1"/>
    <col min="9" max="9" width="11.28515625" style="5" customWidth="1"/>
    <col min="10" max="10" width="14.42578125" style="5"/>
    <col min="11" max="11" width="14.7109375" style="5" bestFit="1" customWidth="1"/>
    <col min="12" max="16384" width="14.42578125" style="5"/>
  </cols>
  <sheetData>
    <row r="1" spans="1:9" ht="52.5" customHeight="1" x14ac:dyDescent="0.6">
      <c r="A1" s="6"/>
      <c r="B1" s="67"/>
      <c r="C1" s="67"/>
      <c r="D1" s="67"/>
      <c r="E1" s="67"/>
      <c r="F1" s="67"/>
      <c r="G1" s="67"/>
    </row>
    <row r="2" spans="1:9" ht="7.5" customHeight="1" x14ac:dyDescent="0.4">
      <c r="A2" s="7"/>
      <c r="B2" s="135"/>
      <c r="C2" s="30"/>
      <c r="D2" s="30"/>
      <c r="E2" s="30"/>
      <c r="F2" s="30"/>
      <c r="G2" s="30"/>
    </row>
    <row r="3" spans="1:9" ht="20.25" customHeight="1" x14ac:dyDescent="0.2">
      <c r="A3" s="48"/>
      <c r="B3" s="232"/>
      <c r="C3" s="232"/>
      <c r="D3" s="232"/>
      <c r="E3" s="136"/>
      <c r="F3" s="136"/>
      <c r="G3" s="136"/>
    </row>
    <row r="4" spans="1:9" ht="24" customHeight="1" x14ac:dyDescent="0.2">
      <c r="A4" s="48"/>
      <c r="B4" s="233"/>
      <c r="C4" s="233"/>
      <c r="D4" s="233"/>
      <c r="E4" s="137"/>
      <c r="F4" s="137"/>
      <c r="G4" s="137"/>
    </row>
    <row r="5" spans="1:9" ht="12" customHeight="1" thickBot="1" x14ac:dyDescent="0.25">
      <c r="A5" s="49"/>
      <c r="B5" s="50"/>
      <c r="C5" s="63"/>
      <c r="D5" s="64"/>
      <c r="E5" s="51"/>
      <c r="F5" s="65"/>
      <c r="G5" s="51"/>
    </row>
    <row r="6" spans="1:9" ht="40.5" customHeight="1" x14ac:dyDescent="0.2">
      <c r="A6" s="119" t="s">
        <v>0</v>
      </c>
      <c r="B6" s="234" t="str">
        <f>Orçamento!B6</f>
        <v>EXECUÇÃO DE PAVIMENTAÇÃO, RECAPEAMENTO ASFÁLTICO E DRENAGEM NA ESTRADA DO ITAQUI</v>
      </c>
      <c r="C6" s="234"/>
      <c r="D6" s="234"/>
      <c r="E6" s="120"/>
      <c r="F6" s="121"/>
      <c r="G6" s="121"/>
    </row>
    <row r="7" spans="1:9" ht="8.25" customHeight="1" x14ac:dyDescent="0.2">
      <c r="A7" s="56"/>
      <c r="B7" s="122"/>
      <c r="C7" s="123"/>
      <c r="D7" s="123"/>
      <c r="E7" s="122"/>
      <c r="F7" s="124"/>
      <c r="G7" s="124"/>
    </row>
    <row r="8" spans="1:9" ht="19.5" customHeight="1" x14ac:dyDescent="0.2">
      <c r="A8" s="57" t="s">
        <v>1</v>
      </c>
      <c r="B8" s="125" t="s">
        <v>168</v>
      </c>
      <c r="C8" s="220"/>
      <c r="D8" s="220"/>
      <c r="E8" s="122"/>
      <c r="F8" s="221"/>
      <c r="G8" s="221"/>
    </row>
    <row r="9" spans="1:9" ht="9.75" customHeight="1" x14ac:dyDescent="0.2">
      <c r="A9" s="57"/>
      <c r="B9" s="126"/>
      <c r="C9" s="126"/>
      <c r="D9" s="126"/>
      <c r="E9" s="122"/>
      <c r="F9" s="127"/>
      <c r="G9" s="122"/>
    </row>
    <row r="10" spans="1:9" ht="24" customHeight="1" x14ac:dyDescent="0.3">
      <c r="A10" s="57" t="s">
        <v>2</v>
      </c>
      <c r="B10" s="125" t="str">
        <f>Orçamento!B8</f>
        <v>Estrada do Itaqui - Jardim Nova Itapevi</v>
      </c>
      <c r="C10" s="125"/>
      <c r="D10" s="128"/>
      <c r="E10" s="164" t="s">
        <v>3</v>
      </c>
      <c r="F10" s="164"/>
      <c r="G10" s="129">
        <f>'Resumo '!D10</f>
        <v>0</v>
      </c>
    </row>
    <row r="11" spans="1:9" ht="8.25" customHeight="1" thickBot="1" x14ac:dyDescent="0.25">
      <c r="A11" s="337"/>
      <c r="B11" s="338"/>
      <c r="C11" s="339"/>
      <c r="D11" s="339"/>
      <c r="E11" s="338"/>
      <c r="F11" s="338"/>
      <c r="G11" s="338"/>
    </row>
    <row r="12" spans="1:9" ht="9.75" customHeight="1" thickBot="1" x14ac:dyDescent="0.25">
      <c r="A12" s="340"/>
      <c r="B12" s="341"/>
      <c r="C12" s="341"/>
      <c r="D12" s="296"/>
      <c r="E12" s="342"/>
      <c r="F12" s="343"/>
      <c r="G12" s="342"/>
      <c r="H12" s="52"/>
      <c r="I12" s="52"/>
    </row>
    <row r="13" spans="1:9" ht="19.5" customHeight="1" x14ac:dyDescent="0.2">
      <c r="A13" s="222" t="s">
        <v>5</v>
      </c>
      <c r="B13" s="224" t="s">
        <v>12</v>
      </c>
      <c r="C13" s="131" t="s">
        <v>17</v>
      </c>
      <c r="D13" s="131" t="s">
        <v>18</v>
      </c>
      <c r="E13" s="243">
        <v>1</v>
      </c>
      <c r="F13" s="243">
        <v>2</v>
      </c>
      <c r="G13" s="243">
        <v>3</v>
      </c>
      <c r="H13" s="18"/>
      <c r="I13" s="18"/>
    </row>
    <row r="14" spans="1:9" ht="19.5" customHeight="1" thickBot="1" x14ac:dyDescent="0.25">
      <c r="A14" s="223"/>
      <c r="B14" s="225"/>
      <c r="C14" s="58" t="s">
        <v>19</v>
      </c>
      <c r="D14" s="58" t="s">
        <v>20</v>
      </c>
      <c r="E14" s="244"/>
      <c r="F14" s="244"/>
      <c r="G14" s="244"/>
      <c r="H14" s="18"/>
      <c r="I14" s="18"/>
    </row>
    <row r="15" spans="1:9" ht="19.5" customHeight="1" thickBot="1" x14ac:dyDescent="0.25">
      <c r="A15" s="132"/>
      <c r="B15" s="59"/>
      <c r="C15" s="59"/>
      <c r="D15" s="59"/>
      <c r="E15" s="113"/>
      <c r="F15" s="113"/>
      <c r="G15" s="113"/>
      <c r="H15" s="33"/>
      <c r="I15" s="33"/>
    </row>
    <row r="16" spans="1:9" ht="27" customHeight="1" x14ac:dyDescent="0.2">
      <c r="A16" s="252">
        <v>1</v>
      </c>
      <c r="B16" s="230" t="str">
        <f>VLOOKUP(A16,'Resumo '!$A$15:$D$38,2,0)</f>
        <v>SERVIÇOS PRELIMINARES</v>
      </c>
      <c r="C16" s="230" t="e">
        <f>VLOOKUP(A16,'Resumo '!$A$15:$D$38,4,0)</f>
        <v>#DIV/0!</v>
      </c>
      <c r="D16" s="235">
        <f>D18+D20+D22+D24</f>
        <v>0</v>
      </c>
      <c r="E16" s="344"/>
      <c r="F16" s="344"/>
      <c r="G16" s="344"/>
      <c r="H16" s="53">
        <f>G16+F16+E16</f>
        <v>0</v>
      </c>
      <c r="I16" s="33"/>
    </row>
    <row r="17" spans="1:17" ht="29.25" customHeight="1" thickBot="1" x14ac:dyDescent="0.25">
      <c r="A17" s="253"/>
      <c r="B17" s="231"/>
      <c r="C17" s="231"/>
      <c r="D17" s="236"/>
      <c r="E17" s="116">
        <f>$D$16*E16</f>
        <v>0</v>
      </c>
      <c r="F17" s="116">
        <f t="shared" ref="F17:G17" si="0">$D$16*F16</f>
        <v>0</v>
      </c>
      <c r="G17" s="116">
        <f t="shared" si="0"/>
        <v>0</v>
      </c>
      <c r="H17" s="53"/>
      <c r="I17" s="54"/>
    </row>
    <row r="18" spans="1:17" ht="16.5" customHeight="1" x14ac:dyDescent="0.2">
      <c r="A18" s="204" t="s">
        <v>153</v>
      </c>
      <c r="B18" s="198" t="str">
        <f>VLOOKUP(A18,'Resumo '!$A$15:$D$38,2,0)</f>
        <v>ADMINISTRAÇÃO LOCAL</v>
      </c>
      <c r="C18" s="198" t="e">
        <f>VLOOKUP(A18,'Resumo '!$A$15:$D$38,4,0)</f>
        <v>#DIV/0!</v>
      </c>
      <c r="D18" s="199">
        <f>VLOOKUP(A18,'Resumo '!$A$15:$D$38,3,0)</f>
        <v>0</v>
      </c>
      <c r="E18" s="333"/>
      <c r="F18" s="333"/>
      <c r="G18" s="333"/>
      <c r="H18" s="53"/>
      <c r="I18" s="33"/>
    </row>
    <row r="19" spans="1:17" ht="19.5" customHeight="1" thickBot="1" x14ac:dyDescent="0.25">
      <c r="A19" s="195"/>
      <c r="B19" s="197"/>
      <c r="C19" s="197"/>
      <c r="D19" s="200"/>
      <c r="E19" s="115">
        <f>$D$18*E18</f>
        <v>0</v>
      </c>
      <c r="F19" s="115">
        <f t="shared" ref="F19:G19" si="1">$D$18*F18</f>
        <v>0</v>
      </c>
      <c r="G19" s="115">
        <f t="shared" si="1"/>
        <v>0</v>
      </c>
      <c r="H19" s="53"/>
      <c r="I19" s="33"/>
    </row>
    <row r="20" spans="1:17" ht="19.5" customHeight="1" x14ac:dyDescent="0.2">
      <c r="A20" s="204" t="s">
        <v>154</v>
      </c>
      <c r="B20" s="198" t="str">
        <f>VLOOKUP(A20,'Resumo '!$A$15:$D$38,2,0)</f>
        <v>INSTALAÇÕES PROVISÓRIAS</v>
      </c>
      <c r="C20" s="198" t="e">
        <f>VLOOKUP(A20,'Resumo '!$A$15:$D$38,4,0)</f>
        <v>#DIV/0!</v>
      </c>
      <c r="D20" s="199">
        <f>VLOOKUP(A20,'Resumo '!$A$15:$D$38,3,0)</f>
        <v>0</v>
      </c>
      <c r="E20" s="333"/>
      <c r="F20" s="333"/>
      <c r="G20" s="333"/>
      <c r="H20" s="53"/>
      <c r="I20" s="33"/>
    </row>
    <row r="21" spans="1:17" ht="19.5" customHeight="1" thickBot="1" x14ac:dyDescent="0.25">
      <c r="A21" s="195"/>
      <c r="B21" s="197"/>
      <c r="C21" s="197"/>
      <c r="D21" s="200"/>
      <c r="E21" s="115">
        <f>$D$20*E20</f>
        <v>0</v>
      </c>
      <c r="F21" s="115">
        <f t="shared" ref="F21:G21" si="2">$D$20*F20</f>
        <v>0</v>
      </c>
      <c r="G21" s="115">
        <f t="shared" si="2"/>
        <v>0</v>
      </c>
      <c r="H21" s="53"/>
      <c r="I21" s="33"/>
    </row>
    <row r="22" spans="1:17" ht="19.5" customHeight="1" x14ac:dyDescent="0.2">
      <c r="A22" s="204" t="s">
        <v>158</v>
      </c>
      <c r="B22" s="198" t="str">
        <f>VLOOKUP(A22,'Resumo '!$A$15:$D$38,2,0)</f>
        <v>PROJETO EXECUTIVO</v>
      </c>
      <c r="C22" s="198" t="e">
        <f>VLOOKUP(A22,'Resumo '!$A$15:$D$38,4,0)</f>
        <v>#DIV/0!</v>
      </c>
      <c r="D22" s="199">
        <f>VLOOKUP(A22,'Resumo '!$A$15:$D$38,3,0)</f>
        <v>0</v>
      </c>
      <c r="E22" s="333"/>
      <c r="F22" s="333"/>
      <c r="G22" s="333"/>
      <c r="H22" s="53"/>
      <c r="I22" s="33"/>
    </row>
    <row r="23" spans="1:17" ht="19.5" customHeight="1" thickBot="1" x14ac:dyDescent="0.25">
      <c r="A23" s="195"/>
      <c r="B23" s="197"/>
      <c r="C23" s="197"/>
      <c r="D23" s="200"/>
      <c r="E23" s="115">
        <f>$D$22*E22</f>
        <v>0</v>
      </c>
      <c r="F23" s="115">
        <f t="shared" ref="F23:G23" si="3">$D$22*F22</f>
        <v>0</v>
      </c>
      <c r="G23" s="115">
        <f t="shared" si="3"/>
        <v>0</v>
      </c>
      <c r="H23" s="53"/>
      <c r="I23" s="33"/>
    </row>
    <row r="24" spans="1:17" ht="19.5" customHeight="1" x14ac:dyDescent="0.2">
      <c r="A24" s="204" t="s">
        <v>222</v>
      </c>
      <c r="B24" s="198" t="str">
        <f>VLOOKUP(A24,'Resumo '!$A$15:$D$38,2,0)</f>
        <v>CONTROLE TÉCNOLÓGICO</v>
      </c>
      <c r="C24" s="198" t="e">
        <f>VLOOKUP(A24,'Resumo '!$A$15:$D$38,4,0)</f>
        <v>#DIV/0!</v>
      </c>
      <c r="D24" s="199">
        <f>VLOOKUP(A24,'Resumo '!$A$15:$D$38,3,0)</f>
        <v>0</v>
      </c>
      <c r="E24" s="333"/>
      <c r="F24" s="333"/>
      <c r="G24" s="333"/>
      <c r="H24" s="53"/>
      <c r="I24" s="33"/>
    </row>
    <row r="25" spans="1:17" ht="19.5" customHeight="1" thickBot="1" x14ac:dyDescent="0.25">
      <c r="A25" s="250"/>
      <c r="B25" s="251"/>
      <c r="C25" s="197"/>
      <c r="D25" s="200"/>
      <c r="E25" s="115">
        <f>$D$24*E24</f>
        <v>0</v>
      </c>
      <c r="F25" s="115">
        <f t="shared" ref="F25:G25" si="4">$D$24*F24</f>
        <v>0</v>
      </c>
      <c r="G25" s="115">
        <f t="shared" si="4"/>
        <v>0</v>
      </c>
      <c r="H25" s="53"/>
      <c r="I25" s="33"/>
    </row>
    <row r="26" spans="1:17" ht="19.5" customHeight="1" x14ac:dyDescent="0.2">
      <c r="A26" s="226">
        <v>2</v>
      </c>
      <c r="B26" s="228" t="str">
        <f>VLOOKUP(A26,'Resumo '!$A$15:$D$38,2,0)</f>
        <v>PAVIMENTAÇÃO</v>
      </c>
      <c r="C26" s="230" t="e">
        <f>VLOOKUP(A26,'Resumo '!$A$15:$D$38,4,0)</f>
        <v>#DIV/0!</v>
      </c>
      <c r="D26" s="235">
        <f>D28+D30+D32+D34+D36+D38+D40+D42+D44</f>
        <v>0</v>
      </c>
      <c r="E26" s="344" t="e">
        <f>E27/$D$26</f>
        <v>#DIV/0!</v>
      </c>
      <c r="F26" s="344" t="e">
        <f t="shared" ref="F26:G26" si="5">F27/$D$26</f>
        <v>#DIV/0!</v>
      </c>
      <c r="G26" s="344" t="e">
        <f t="shared" si="5"/>
        <v>#DIV/0!</v>
      </c>
      <c r="H26" s="53"/>
      <c r="I26" s="33"/>
    </row>
    <row r="27" spans="1:17" ht="19.5" customHeight="1" thickBot="1" x14ac:dyDescent="0.25">
      <c r="A27" s="227"/>
      <c r="B27" s="229"/>
      <c r="C27" s="231"/>
      <c r="D27" s="236"/>
      <c r="E27" s="117">
        <f>E29+E31+E33+E35+E37+E39+E41+E43+E45</f>
        <v>0</v>
      </c>
      <c r="F27" s="117">
        <f>F29+F31+F33+F35+F37+F39+F41+F43+F45</f>
        <v>0</v>
      </c>
      <c r="G27" s="117">
        <f t="shared" ref="G27" si="6">G29+G31+G33+G35+G37+G39+G41+G43+G45</f>
        <v>0</v>
      </c>
      <c r="H27" s="53"/>
      <c r="I27" s="33"/>
      <c r="K27" s="118"/>
      <c r="M27" s="118"/>
      <c r="O27" s="118"/>
      <c r="Q27" s="118"/>
    </row>
    <row r="28" spans="1:17" ht="19.5" customHeight="1" x14ac:dyDescent="0.2">
      <c r="A28" s="194" t="s">
        <v>159</v>
      </c>
      <c r="B28" s="196" t="str">
        <f>VLOOKUP(A28,'Resumo '!$A$15:$D$38,2,0)</f>
        <v>LIMPEZA DE VEGETAÇÃO E MOVIMENTAÇÃO DE TERRA</v>
      </c>
      <c r="C28" s="198" t="e">
        <f>VLOOKUP(A28,'Resumo '!$A$15:$D$38,4,0)</f>
        <v>#DIV/0!</v>
      </c>
      <c r="D28" s="199">
        <f>VLOOKUP(A28,'Resumo '!$A$15:$D$38,3,0)</f>
        <v>0</v>
      </c>
      <c r="E28" s="334"/>
      <c r="F28" s="334"/>
      <c r="G28" s="334"/>
      <c r="H28" s="53"/>
      <c r="I28" s="33"/>
    </row>
    <row r="29" spans="1:17" ht="19.5" customHeight="1" thickBot="1" x14ac:dyDescent="0.25">
      <c r="A29" s="195"/>
      <c r="B29" s="197"/>
      <c r="C29" s="197"/>
      <c r="D29" s="200"/>
      <c r="E29" s="115">
        <f>$D$28*E28</f>
        <v>0</v>
      </c>
      <c r="F29" s="115">
        <f>$D$28*F28</f>
        <v>0</v>
      </c>
      <c r="G29" s="115">
        <f>$D$28*G28</f>
        <v>0</v>
      </c>
      <c r="H29" s="53"/>
      <c r="I29" s="33"/>
    </row>
    <row r="30" spans="1:17" ht="19.5" customHeight="1" x14ac:dyDescent="0.2">
      <c r="A30" s="204" t="s">
        <v>177</v>
      </c>
      <c r="B30" s="198" t="str">
        <f>VLOOKUP(A30,'Resumo '!$A$15:$D$38,2,0)</f>
        <v>GUIAS, SARJETAS E SARJETÕES</v>
      </c>
      <c r="C30" s="198" t="e">
        <f>VLOOKUP(A30,'Resumo '!$A$15:$D$38,4,0)</f>
        <v>#DIV/0!</v>
      </c>
      <c r="D30" s="199">
        <f>VLOOKUP(A30,'Resumo '!$A$15:$D$38,3,0)</f>
        <v>0</v>
      </c>
      <c r="E30" s="333"/>
      <c r="F30" s="333"/>
      <c r="G30" s="333"/>
      <c r="H30" s="53"/>
      <c r="I30" s="33"/>
    </row>
    <row r="31" spans="1:17" ht="19.5" customHeight="1" thickBot="1" x14ac:dyDescent="0.25">
      <c r="A31" s="195"/>
      <c r="B31" s="197"/>
      <c r="C31" s="197"/>
      <c r="D31" s="200"/>
      <c r="E31" s="115">
        <f>$D$30*E30</f>
        <v>0</v>
      </c>
      <c r="F31" s="115">
        <f>$D$30*F30</f>
        <v>0</v>
      </c>
      <c r="G31" s="115">
        <f>$D$30*G30</f>
        <v>0</v>
      </c>
      <c r="H31" s="53"/>
      <c r="I31" s="33"/>
    </row>
    <row r="32" spans="1:17" ht="19.5" customHeight="1" x14ac:dyDescent="0.2">
      <c r="A32" s="204" t="s">
        <v>183</v>
      </c>
      <c r="B32" s="198" t="str">
        <f>VLOOKUP(A32,'Resumo '!$A$15:$D$38,2,0)</f>
        <v>ESTRUTURA DO PAVIMENTO FLEXÍVEL</v>
      </c>
      <c r="C32" s="198" t="e">
        <f>VLOOKUP(A32,'Resumo '!$A$15:$D$38,4,0)</f>
        <v>#DIV/0!</v>
      </c>
      <c r="D32" s="199">
        <f>VLOOKUP(A32,'Resumo '!$A$15:$D$38,3,0)</f>
        <v>0</v>
      </c>
      <c r="E32" s="333"/>
      <c r="F32" s="333"/>
      <c r="G32" s="333"/>
      <c r="H32" s="53"/>
      <c r="I32" s="33"/>
    </row>
    <row r="33" spans="1:9" ht="19.5" customHeight="1" thickBot="1" x14ac:dyDescent="0.25">
      <c r="A33" s="195"/>
      <c r="B33" s="197"/>
      <c r="C33" s="197"/>
      <c r="D33" s="200"/>
      <c r="E33" s="115">
        <f>$D$32*E32</f>
        <v>0</v>
      </c>
      <c r="F33" s="115">
        <f>$D$32*F32</f>
        <v>0</v>
      </c>
      <c r="G33" s="115">
        <f>$D$32*G32</f>
        <v>0</v>
      </c>
      <c r="H33" s="53"/>
      <c r="I33" s="33"/>
    </row>
    <row r="34" spans="1:9" ht="19.5" customHeight="1" x14ac:dyDescent="0.2">
      <c r="A34" s="204" t="s">
        <v>193</v>
      </c>
      <c r="B34" s="248" t="str">
        <f>VLOOKUP(A34,'Resumo '!$A$15:$D$38,2,0)</f>
        <v>PASSEIO</v>
      </c>
      <c r="C34" s="198" t="e">
        <f>VLOOKUP(A34,'Resumo '!$A$15:$D$38,4,0)</f>
        <v>#DIV/0!</v>
      </c>
      <c r="D34" s="199">
        <f>VLOOKUP(A34,'Resumo '!$A$15:$D$38,3,0)</f>
        <v>0</v>
      </c>
      <c r="E34" s="333"/>
      <c r="F34" s="333"/>
      <c r="G34" s="333"/>
      <c r="H34" s="53"/>
      <c r="I34" s="33"/>
    </row>
    <row r="35" spans="1:9" ht="19.5" customHeight="1" thickBot="1" x14ac:dyDescent="0.25">
      <c r="A35" s="195"/>
      <c r="B35" s="249"/>
      <c r="C35" s="197"/>
      <c r="D35" s="200"/>
      <c r="E35" s="115">
        <f>$D$34*E34</f>
        <v>0</v>
      </c>
      <c r="F35" s="115">
        <f>$D$34*F34</f>
        <v>0</v>
      </c>
      <c r="G35" s="115">
        <f>$D$34*G34</f>
        <v>0</v>
      </c>
      <c r="H35" s="53"/>
      <c r="I35" s="33"/>
    </row>
    <row r="36" spans="1:9" ht="19.5" customHeight="1" x14ac:dyDescent="0.2">
      <c r="A36" s="204" t="s">
        <v>197</v>
      </c>
      <c r="B36" s="198" t="str">
        <f>VLOOKUP(A36,'Resumo '!$A$15:$D$38,2,0)</f>
        <v>MOVIMENTO DE TERRA</v>
      </c>
      <c r="C36" s="198" t="e">
        <f>VLOOKUP(A36,'Resumo '!$A$15:$D$38,4,0)</f>
        <v>#DIV/0!</v>
      </c>
      <c r="D36" s="199">
        <f>VLOOKUP(A36,'Resumo '!$A$15:$D$38,3,0)</f>
        <v>0</v>
      </c>
      <c r="E36" s="333"/>
      <c r="F36" s="333"/>
      <c r="G36" s="333"/>
      <c r="H36" s="53"/>
      <c r="I36" s="33"/>
    </row>
    <row r="37" spans="1:9" ht="19.5" customHeight="1" thickBot="1" x14ac:dyDescent="0.25">
      <c r="A37" s="195"/>
      <c r="B37" s="197"/>
      <c r="C37" s="197"/>
      <c r="D37" s="200"/>
      <c r="E37" s="115">
        <f>$D$36*E36</f>
        <v>0</v>
      </c>
      <c r="F37" s="115">
        <f>$D$36*F36</f>
        <v>0</v>
      </c>
      <c r="G37" s="115">
        <f>$D$36*G36</f>
        <v>0</v>
      </c>
      <c r="H37" s="53"/>
      <c r="I37" s="33"/>
    </row>
    <row r="38" spans="1:9" ht="19.5" customHeight="1" x14ac:dyDescent="0.2">
      <c r="A38" s="204" t="s">
        <v>209</v>
      </c>
      <c r="B38" s="198" t="str">
        <f>VLOOKUP(A38,'Resumo '!$A$15:$D$38,2,0)</f>
        <v>TUBULAÇÃO</v>
      </c>
      <c r="C38" s="198" t="e">
        <f>VLOOKUP(A38,'Resumo '!$A$15:$D$38,4,0)</f>
        <v>#DIV/0!</v>
      </c>
      <c r="D38" s="199">
        <f>VLOOKUP(A38,'Resumo '!$A$15:$D$38,3,0)</f>
        <v>0</v>
      </c>
      <c r="E38" s="333"/>
      <c r="F38" s="333"/>
      <c r="G38" s="333"/>
      <c r="H38" s="53"/>
      <c r="I38" s="33"/>
    </row>
    <row r="39" spans="1:9" ht="19.5" customHeight="1" thickBot="1" x14ac:dyDescent="0.25">
      <c r="A39" s="195"/>
      <c r="B39" s="197"/>
      <c r="C39" s="197"/>
      <c r="D39" s="200"/>
      <c r="E39" s="115">
        <f>$D$38*E38</f>
        <v>0</v>
      </c>
      <c r="F39" s="115">
        <f>$D$38*F38</f>
        <v>0</v>
      </c>
      <c r="G39" s="115">
        <f>$D$38*G38</f>
        <v>0</v>
      </c>
      <c r="H39" s="53"/>
      <c r="I39" s="33"/>
    </row>
    <row r="40" spans="1:9" ht="19.5" customHeight="1" x14ac:dyDescent="0.2">
      <c r="A40" s="204" t="s">
        <v>210</v>
      </c>
      <c r="B40" s="198" t="str">
        <f>VLOOKUP(A40,'Resumo '!$A$15:$D$38,2,0)</f>
        <v>BOCA DE LOBO E POÇO DE VISITA</v>
      </c>
      <c r="C40" s="198" t="e">
        <f>VLOOKUP(A40,'Resumo '!$A$15:$D$38,4,0)</f>
        <v>#DIV/0!</v>
      </c>
      <c r="D40" s="199">
        <f>VLOOKUP(A40,'Resumo '!$A$15:$D$38,3,0)</f>
        <v>0</v>
      </c>
      <c r="E40" s="333"/>
      <c r="F40" s="333"/>
      <c r="G40" s="333"/>
      <c r="H40" s="53"/>
      <c r="I40" s="33"/>
    </row>
    <row r="41" spans="1:9" ht="19.5" customHeight="1" thickBot="1" x14ac:dyDescent="0.25">
      <c r="A41" s="195"/>
      <c r="B41" s="197"/>
      <c r="C41" s="197"/>
      <c r="D41" s="200"/>
      <c r="E41" s="115">
        <f>$D$40*E40</f>
        <v>0</v>
      </c>
      <c r="F41" s="115">
        <f>$D$40*F40</f>
        <v>0</v>
      </c>
      <c r="G41" s="115">
        <f>$D$40*G40</f>
        <v>0</v>
      </c>
      <c r="H41" s="53"/>
      <c r="I41" s="33"/>
    </row>
    <row r="42" spans="1:9" ht="19.5" customHeight="1" x14ac:dyDescent="0.2">
      <c r="A42" s="204" t="s">
        <v>211</v>
      </c>
      <c r="B42" s="198" t="str">
        <f>VLOOKUP(A42,'Resumo '!$A$15:$D$38,2,0)</f>
        <v>SINALIZAÇÃO HORIZONTAL</v>
      </c>
      <c r="C42" s="198" t="e">
        <f>VLOOKUP(A42,'Resumo '!$A$15:$D$38,4,0)</f>
        <v>#DIV/0!</v>
      </c>
      <c r="D42" s="199">
        <f>VLOOKUP(A42,'Resumo '!$A$15:$D$38,3,0)</f>
        <v>0</v>
      </c>
      <c r="E42" s="333"/>
      <c r="F42" s="333"/>
      <c r="G42" s="333"/>
      <c r="H42" s="53"/>
      <c r="I42" s="33"/>
    </row>
    <row r="43" spans="1:9" ht="19.5" customHeight="1" thickBot="1" x14ac:dyDescent="0.25">
      <c r="A43" s="195"/>
      <c r="B43" s="197"/>
      <c r="C43" s="197"/>
      <c r="D43" s="200"/>
      <c r="E43" s="115">
        <f>$D$42*E42</f>
        <v>0</v>
      </c>
      <c r="F43" s="115">
        <f>$D$42*F42</f>
        <v>0</v>
      </c>
      <c r="G43" s="115">
        <f>$D$42*G42</f>
        <v>0</v>
      </c>
      <c r="H43" s="53"/>
      <c r="I43" s="33"/>
    </row>
    <row r="44" spans="1:9" ht="19.5" customHeight="1" x14ac:dyDescent="0.2">
      <c r="A44" s="204" t="s">
        <v>212</v>
      </c>
      <c r="B44" s="198" t="str">
        <f>VLOOKUP(A44,'Resumo '!$A$15:$D$38,2,0)</f>
        <v>SINALIZAÇÃO VERTICAL</v>
      </c>
      <c r="C44" s="198" t="e">
        <f>VLOOKUP(A44,'Resumo '!$A$15:$D$38,4,0)</f>
        <v>#DIV/0!</v>
      </c>
      <c r="D44" s="199">
        <f>VLOOKUP(A44,'Resumo '!$A$15:$D$38,3,0)</f>
        <v>0</v>
      </c>
      <c r="E44" s="333"/>
      <c r="F44" s="333"/>
      <c r="G44" s="333"/>
      <c r="H44" s="53"/>
      <c r="I44" s="33"/>
    </row>
    <row r="45" spans="1:9" ht="19.5" customHeight="1" thickBot="1" x14ac:dyDescent="0.25">
      <c r="A45" s="195"/>
      <c r="B45" s="197"/>
      <c r="C45" s="197"/>
      <c r="D45" s="200"/>
      <c r="E45" s="115">
        <f>$D$44*E44</f>
        <v>0</v>
      </c>
      <c r="F45" s="115">
        <f t="shared" ref="F45:G45" si="7">$D$44*F44</f>
        <v>0</v>
      </c>
      <c r="G45" s="115">
        <f t="shared" si="7"/>
        <v>0</v>
      </c>
      <c r="H45" s="53"/>
      <c r="I45" s="33"/>
    </row>
    <row r="46" spans="1:9" ht="19.5" customHeight="1" x14ac:dyDescent="0.2">
      <c r="A46" s="226">
        <v>3</v>
      </c>
      <c r="B46" s="228" t="str">
        <f>VLOOKUP(A46,'Resumo '!$A$15:$D$38,2,0)</f>
        <v>RECAPEAMENTO</v>
      </c>
      <c r="C46" s="230" t="e">
        <f>VLOOKUP(A46,'Resumo '!$A$15:$D$38,4,0)</f>
        <v>#DIV/0!</v>
      </c>
      <c r="D46" s="235">
        <f>D48+D50+D52+D54+D56+D58+D60+D62+D66</f>
        <v>0</v>
      </c>
      <c r="E46" s="344" t="e">
        <f>E47/$D$46</f>
        <v>#DIV/0!</v>
      </c>
      <c r="F46" s="344" t="e">
        <f t="shared" ref="F46:G46" si="8">F47/$D$46</f>
        <v>#DIV/0!</v>
      </c>
      <c r="G46" s="344" t="e">
        <f t="shared" si="8"/>
        <v>#DIV/0!</v>
      </c>
      <c r="H46" s="53"/>
      <c r="I46" s="33"/>
    </row>
    <row r="47" spans="1:9" ht="19.5" customHeight="1" thickBot="1" x14ac:dyDescent="0.25">
      <c r="A47" s="227"/>
      <c r="B47" s="229"/>
      <c r="C47" s="231"/>
      <c r="D47" s="236"/>
      <c r="E47" s="117">
        <f>E49+E55+E57+E59+E61+E67+E51+E53+E63</f>
        <v>0</v>
      </c>
      <c r="F47" s="117">
        <f>F49+F55+F57+F59+F61+F67+F51+F53+F63</f>
        <v>0</v>
      </c>
      <c r="G47" s="117">
        <f>G49+G55+G57+G59+G61+G67+G51+G53+G63</f>
        <v>0</v>
      </c>
      <c r="H47" s="53"/>
      <c r="I47" s="33"/>
    </row>
    <row r="48" spans="1:9" ht="19.5" customHeight="1" x14ac:dyDescent="0.2">
      <c r="A48" s="194" t="s">
        <v>161</v>
      </c>
      <c r="B48" s="196" t="str">
        <f>VLOOKUP(A48,'Resumo '!$A$15:$D$38,2,0)</f>
        <v>FRESAGEM</v>
      </c>
      <c r="C48" s="198" t="e">
        <f>VLOOKUP(A48,'Resumo '!$A$15:$D$38,4,0)</f>
        <v>#DIV/0!</v>
      </c>
      <c r="D48" s="199">
        <f>VLOOKUP(A48,'Resumo '!$A$15:$D$38,3,0)</f>
        <v>0</v>
      </c>
      <c r="E48" s="335"/>
      <c r="F48" s="335"/>
      <c r="G48" s="335"/>
      <c r="H48" s="53"/>
      <c r="I48" s="33"/>
    </row>
    <row r="49" spans="1:10" ht="19.5" customHeight="1" thickBot="1" x14ac:dyDescent="0.25">
      <c r="A49" s="195"/>
      <c r="B49" s="197"/>
      <c r="C49" s="197"/>
      <c r="D49" s="200"/>
      <c r="E49" s="115">
        <f>$D$48*E48</f>
        <v>0</v>
      </c>
      <c r="F49" s="115">
        <f t="shared" ref="F49:G49" si="9">$D$48*F48</f>
        <v>0</v>
      </c>
      <c r="G49" s="115">
        <f t="shared" si="9"/>
        <v>0</v>
      </c>
      <c r="H49" s="53"/>
      <c r="I49" s="33"/>
    </row>
    <row r="50" spans="1:10" ht="19.5" customHeight="1" x14ac:dyDescent="0.2">
      <c r="A50" s="194" t="s">
        <v>217</v>
      </c>
      <c r="B50" s="196" t="str">
        <f>VLOOKUP(A50,'Resumo '!$A$15:$D$38,2,0)</f>
        <v>DEMOLIÇÃO DE PAVIMENTO</v>
      </c>
      <c r="C50" s="198" t="e">
        <f>VLOOKUP(A50,'Resumo '!$A$15:$D$38,4,0)</f>
        <v>#DIV/0!</v>
      </c>
      <c r="D50" s="199">
        <f>VLOOKUP(A50,'Resumo '!$A$15:$D$38,3,0)</f>
        <v>0</v>
      </c>
      <c r="E50" s="333"/>
      <c r="F50" s="333"/>
      <c r="G50" s="333"/>
      <c r="H50" s="53"/>
      <c r="I50" s="33"/>
    </row>
    <row r="51" spans="1:10" ht="19.5" customHeight="1" thickBot="1" x14ac:dyDescent="0.25">
      <c r="A51" s="195"/>
      <c r="B51" s="197"/>
      <c r="C51" s="197"/>
      <c r="D51" s="200"/>
      <c r="E51" s="115">
        <f>E50*$D$50</f>
        <v>0</v>
      </c>
      <c r="F51" s="115">
        <f t="shared" ref="F51:G51" si="10">F50*$D$50</f>
        <v>0</v>
      </c>
      <c r="G51" s="115">
        <f t="shared" si="10"/>
        <v>0</v>
      </c>
      <c r="H51" s="53"/>
      <c r="I51" s="33"/>
    </row>
    <row r="52" spans="1:10" ht="19.5" customHeight="1" x14ac:dyDescent="0.2">
      <c r="A52" s="194" t="s">
        <v>218</v>
      </c>
      <c r="B52" s="196" t="str">
        <f>VLOOKUP(A52,'Resumo '!$A$15:$D$38,2,0)</f>
        <v>ESTRUTURA DO PAVIMENTO FLEXÍVEL</v>
      </c>
      <c r="C52" s="198" t="e">
        <f>VLOOKUP(A52,'Resumo '!$A$15:$D$38,4,0)</f>
        <v>#DIV/0!</v>
      </c>
      <c r="D52" s="199">
        <f>VLOOKUP(A52,'Resumo '!$A$15:$D$38,3,0)</f>
        <v>0</v>
      </c>
      <c r="E52" s="333"/>
      <c r="F52" s="333"/>
      <c r="G52" s="333"/>
      <c r="H52" s="53"/>
      <c r="I52" s="33"/>
    </row>
    <row r="53" spans="1:10" ht="19.5" customHeight="1" thickBot="1" x14ac:dyDescent="0.25">
      <c r="A53" s="195"/>
      <c r="B53" s="197"/>
      <c r="C53" s="197"/>
      <c r="D53" s="200"/>
      <c r="E53" s="115">
        <f>E52*$D$52</f>
        <v>0</v>
      </c>
      <c r="F53" s="115">
        <f t="shared" ref="F53:G53" si="11">F52*$D$52</f>
        <v>0</v>
      </c>
      <c r="G53" s="115">
        <f t="shared" si="11"/>
        <v>0</v>
      </c>
      <c r="H53" s="53"/>
      <c r="I53" s="33"/>
    </row>
    <row r="54" spans="1:10" ht="19.5" customHeight="1" x14ac:dyDescent="0.2">
      <c r="A54" s="204" t="s">
        <v>219</v>
      </c>
      <c r="B54" s="198" t="str">
        <f>VLOOKUP(A54,'Resumo '!$A$15:$D$38,2,0)</f>
        <v>RECAPEAMENTO</v>
      </c>
      <c r="C54" s="198" t="e">
        <f>VLOOKUP(A54,'Resumo '!$A$15:$D$38,4,0)</f>
        <v>#DIV/0!</v>
      </c>
      <c r="D54" s="199">
        <f>VLOOKUP(A54,'Resumo '!$A$15:$D$38,3,0)</f>
        <v>0</v>
      </c>
      <c r="E54" s="333"/>
      <c r="F54" s="333"/>
      <c r="G54" s="333"/>
      <c r="H54" s="53"/>
      <c r="I54" s="33"/>
    </row>
    <row r="55" spans="1:10" ht="19.5" customHeight="1" thickBot="1" x14ac:dyDescent="0.25">
      <c r="A55" s="195"/>
      <c r="B55" s="197"/>
      <c r="C55" s="197"/>
      <c r="D55" s="200"/>
      <c r="E55" s="115">
        <f>$D$54*E54</f>
        <v>0</v>
      </c>
      <c r="F55" s="115">
        <f t="shared" ref="F55:G55" si="12">$D$54*F54</f>
        <v>0</v>
      </c>
      <c r="G55" s="115">
        <f t="shared" si="12"/>
        <v>0</v>
      </c>
      <c r="H55" s="53"/>
      <c r="I55" s="33"/>
    </row>
    <row r="56" spans="1:10" ht="19.5" customHeight="1" x14ac:dyDescent="0.2">
      <c r="A56" s="204" t="s">
        <v>220</v>
      </c>
      <c r="B56" s="198" t="str">
        <f>VLOOKUP(A56,'Resumo '!$A$15:$D$38,2,0)</f>
        <v>DEMOLIÇÃO DE GUIAS E SARJETAS</v>
      </c>
      <c r="C56" s="198" t="e">
        <f>VLOOKUP(A56,'Resumo '!$A$15:$D$38,4,0)</f>
        <v>#DIV/0!</v>
      </c>
      <c r="D56" s="199">
        <f>VLOOKUP(A56,'Resumo '!$A$15:$D$38,3,0)</f>
        <v>0</v>
      </c>
      <c r="E56" s="333"/>
      <c r="F56" s="333"/>
      <c r="G56" s="333"/>
      <c r="H56" s="53"/>
      <c r="I56" s="33"/>
      <c r="J56" s="118"/>
    </row>
    <row r="57" spans="1:10" ht="19.5" customHeight="1" thickBot="1" x14ac:dyDescent="0.25">
      <c r="A57" s="195"/>
      <c r="B57" s="197"/>
      <c r="C57" s="197"/>
      <c r="D57" s="200"/>
      <c r="E57" s="115">
        <f>$D$56*E56</f>
        <v>0</v>
      </c>
      <c r="F57" s="115">
        <f t="shared" ref="F57:G57" si="13">$D$56*F56</f>
        <v>0</v>
      </c>
      <c r="G57" s="115">
        <f t="shared" si="13"/>
        <v>0</v>
      </c>
      <c r="H57" s="53"/>
      <c r="I57" s="33"/>
    </row>
    <row r="58" spans="1:10" ht="19.5" customHeight="1" x14ac:dyDescent="0.2">
      <c r="A58" s="204" t="s">
        <v>221</v>
      </c>
      <c r="B58" s="198" t="str">
        <f>VLOOKUP(A58,'Resumo '!$A$15:$D$38,2,0)</f>
        <v>GUIAS E SARJETAS</v>
      </c>
      <c r="C58" s="198" t="e">
        <f>VLOOKUP(A58,'Resumo '!$A$15:$D$38,4,0)</f>
        <v>#DIV/0!</v>
      </c>
      <c r="D58" s="199">
        <f>VLOOKUP(A58,'Resumo '!$A$15:$D$38,3,0)</f>
        <v>0</v>
      </c>
      <c r="E58" s="333"/>
      <c r="F58" s="333"/>
      <c r="G58" s="333"/>
      <c r="H58" s="53"/>
      <c r="I58" s="33"/>
    </row>
    <row r="59" spans="1:10" ht="19.5" customHeight="1" thickBot="1" x14ac:dyDescent="0.25">
      <c r="A59" s="195"/>
      <c r="B59" s="197"/>
      <c r="C59" s="197"/>
      <c r="D59" s="200"/>
      <c r="E59" s="115">
        <f>$D$58*E58</f>
        <v>0</v>
      </c>
      <c r="F59" s="115">
        <f t="shared" ref="F59:G59" si="14">$D$58*F58</f>
        <v>0</v>
      </c>
      <c r="G59" s="115">
        <f t="shared" si="14"/>
        <v>0</v>
      </c>
      <c r="H59" s="53"/>
      <c r="I59" s="33"/>
    </row>
    <row r="60" spans="1:10" ht="19.5" customHeight="1" x14ac:dyDescent="0.2">
      <c r="A60" s="204" t="s">
        <v>273</v>
      </c>
      <c r="B60" s="198" t="str">
        <f>VLOOKUP(A60,'Resumo '!$A$15:$D$38,2,0)</f>
        <v>PASSEIO</v>
      </c>
      <c r="C60" s="198" t="e">
        <f>VLOOKUP(A60,'Resumo '!$A$15:$D$38,4,0)</f>
        <v>#DIV/0!</v>
      </c>
      <c r="D60" s="199">
        <f>VLOOKUP(A60,'Resumo '!$A$15:$D$38,3,0)</f>
        <v>0</v>
      </c>
      <c r="E60" s="333"/>
      <c r="F60" s="333"/>
      <c r="G60" s="333"/>
      <c r="H60" s="53"/>
      <c r="I60" s="33"/>
    </row>
    <row r="61" spans="1:10" ht="19.5" customHeight="1" thickBot="1" x14ac:dyDescent="0.25">
      <c r="A61" s="195"/>
      <c r="B61" s="197"/>
      <c r="C61" s="197"/>
      <c r="D61" s="200"/>
      <c r="E61" s="115">
        <f>$D$60*E60</f>
        <v>0</v>
      </c>
      <c r="F61" s="115">
        <f t="shared" ref="F61:G61" si="15">$D$60*F60</f>
        <v>0</v>
      </c>
      <c r="G61" s="115">
        <f t="shared" si="15"/>
        <v>0</v>
      </c>
      <c r="H61" s="53"/>
      <c r="I61" s="33"/>
    </row>
    <row r="62" spans="1:10" ht="19.5" customHeight="1" x14ac:dyDescent="0.2">
      <c r="A62" s="204" t="s">
        <v>294</v>
      </c>
      <c r="B62" s="198" t="str">
        <f>VLOOKUP(A62,'Resumo '!$A$15:$D$38,2,0)</f>
        <v>DRENAGEM</v>
      </c>
      <c r="C62" s="198" t="e">
        <f>VLOOKUP(A62,'Resumo '!$A$15:$D$38,4,0)</f>
        <v>#DIV/0!</v>
      </c>
      <c r="D62" s="199">
        <f>VLOOKUP(A62,'Resumo '!$A$15:$D$38,3,0)</f>
        <v>0</v>
      </c>
      <c r="E62" s="333"/>
      <c r="F62" s="333"/>
      <c r="G62" s="333"/>
      <c r="H62" s="53"/>
      <c r="I62" s="33"/>
    </row>
    <row r="63" spans="1:10" ht="19.5" customHeight="1" thickBot="1" x14ac:dyDescent="0.25">
      <c r="A63" s="195"/>
      <c r="B63" s="197"/>
      <c r="C63" s="197"/>
      <c r="D63" s="200"/>
      <c r="E63" s="115">
        <f>$D$60*E62</f>
        <v>0</v>
      </c>
      <c r="F63" s="115">
        <f t="shared" ref="F63" si="16">$D$60*F62</f>
        <v>0</v>
      </c>
      <c r="G63" s="115">
        <f>$D$62*G62</f>
        <v>0</v>
      </c>
      <c r="H63" s="53"/>
      <c r="I63" s="33"/>
    </row>
    <row r="64" spans="1:10" ht="19.5" customHeight="1" x14ac:dyDescent="0.2">
      <c r="A64" s="204" t="s">
        <v>295</v>
      </c>
      <c r="B64" s="198" t="str">
        <f>VLOOKUP(A64,'Resumo '!$A$15:$D$41,2,0)</f>
        <v>SINALIZAÇÃO HORIZONTAL</v>
      </c>
      <c r="C64" s="198" t="e">
        <f>VLOOKUP(A64,'Resumo '!$A$15:$D$41,4,0)</f>
        <v>#DIV/0!</v>
      </c>
      <c r="D64" s="199">
        <f>VLOOKUP(A64,'Resumo '!$A$15:$D$41,3,0)</f>
        <v>0</v>
      </c>
      <c r="E64" s="333"/>
      <c r="F64" s="333"/>
      <c r="G64" s="333"/>
      <c r="H64" s="53"/>
      <c r="I64" s="33"/>
    </row>
    <row r="65" spans="1:9" ht="19.5" customHeight="1" thickBot="1" x14ac:dyDescent="0.25">
      <c r="A65" s="195"/>
      <c r="B65" s="197"/>
      <c r="C65" s="197"/>
      <c r="D65" s="200"/>
      <c r="E65" s="115">
        <f>$D$64*E64</f>
        <v>0</v>
      </c>
      <c r="F65" s="115">
        <f t="shared" ref="F65:G65" si="17">$D$64*F64</f>
        <v>0</v>
      </c>
      <c r="G65" s="115">
        <f t="shared" si="17"/>
        <v>0</v>
      </c>
      <c r="H65" s="53"/>
      <c r="I65" s="33"/>
    </row>
    <row r="66" spans="1:9" ht="19.5" customHeight="1" x14ac:dyDescent="0.2">
      <c r="A66" s="204" t="s">
        <v>349</v>
      </c>
      <c r="B66" s="198" t="str">
        <f>VLOOKUP(A66,'Resumo '!$A$15:$D$41,2,0)</f>
        <v>SINALIZAÇÃO VERTICAL</v>
      </c>
      <c r="C66" s="198" t="e">
        <f>VLOOKUP(A66,'Resumo '!$A$15:$D$41,4,0)</f>
        <v>#DIV/0!</v>
      </c>
      <c r="D66" s="199">
        <f>VLOOKUP(A66,'Resumo '!$A$15:$D$41,3,0)</f>
        <v>0</v>
      </c>
      <c r="E66" s="333"/>
      <c r="F66" s="333"/>
      <c r="G66" s="333"/>
      <c r="H66" s="53"/>
      <c r="I66" s="33"/>
    </row>
    <row r="67" spans="1:9" ht="19.5" customHeight="1" thickBot="1" x14ac:dyDescent="0.25">
      <c r="A67" s="195"/>
      <c r="B67" s="197"/>
      <c r="C67" s="197"/>
      <c r="D67" s="200"/>
      <c r="E67" s="171">
        <f>$D$66*E66</f>
        <v>0</v>
      </c>
      <c r="F67" s="171">
        <f t="shared" ref="F67" si="18">$D$66*F66</f>
        <v>0</v>
      </c>
      <c r="G67" s="171">
        <f>$D$66*G66</f>
        <v>0</v>
      </c>
      <c r="H67" s="53"/>
      <c r="I67" s="33"/>
    </row>
    <row r="68" spans="1:9" ht="19.5" customHeight="1" thickBot="1" x14ac:dyDescent="0.3">
      <c r="A68" s="133"/>
      <c r="B68" s="60"/>
      <c r="C68" s="61"/>
      <c r="D68" s="61"/>
      <c r="E68" s="114"/>
      <c r="F68" s="114"/>
      <c r="G68" s="114"/>
      <c r="H68" s="33"/>
      <c r="I68" s="33"/>
    </row>
    <row r="69" spans="1:9" ht="19.5" customHeight="1" x14ac:dyDescent="0.2">
      <c r="A69" s="213"/>
      <c r="B69" s="215" t="s">
        <v>21</v>
      </c>
      <c r="C69" s="218" t="e">
        <f>SUM(C46,C26,C16)</f>
        <v>#DIV/0!</v>
      </c>
      <c r="D69" s="201">
        <f>SUM(D18:D25,D28:D45,D48:D67)</f>
        <v>0</v>
      </c>
      <c r="E69" s="245">
        <f>E67+E61+E59+E57+E55+E49+E45+E43+E41+E39+E37+E35+E33+E31+E29+E25+E23+E21+E19+E51+E53+E63+E65</f>
        <v>0</v>
      </c>
      <c r="F69" s="245">
        <f t="shared" ref="F69:G69" si="19">F67+F61+F59+F57+F55+F49+F45+F43+F41+F39+F37+F35+F33+F31+F29+F25+F23+F21+F19+F51+F53+F63+F65</f>
        <v>0</v>
      </c>
      <c r="G69" s="245">
        <f t="shared" si="19"/>
        <v>0</v>
      </c>
      <c r="H69" s="33"/>
      <c r="I69" s="33"/>
    </row>
    <row r="70" spans="1:9" ht="19.5" customHeight="1" x14ac:dyDescent="0.2">
      <c r="A70" s="208"/>
      <c r="B70" s="211"/>
      <c r="C70" s="202"/>
      <c r="D70" s="202"/>
      <c r="E70" s="246"/>
      <c r="F70" s="246"/>
      <c r="G70" s="246"/>
      <c r="H70" s="33"/>
      <c r="I70" s="33"/>
    </row>
    <row r="71" spans="1:9" ht="19.5" customHeight="1" thickBot="1" x14ac:dyDescent="0.25">
      <c r="A71" s="214"/>
      <c r="B71" s="216"/>
      <c r="C71" s="203"/>
      <c r="D71" s="203"/>
      <c r="E71" s="247"/>
      <c r="F71" s="247"/>
      <c r="G71" s="247"/>
      <c r="H71" s="33"/>
      <c r="I71" s="33"/>
    </row>
    <row r="72" spans="1:9" ht="19.5" customHeight="1" x14ac:dyDescent="0.2">
      <c r="A72" s="207"/>
      <c r="B72" s="210" t="s">
        <v>22</v>
      </c>
      <c r="C72" s="217" t="e">
        <f>C69</f>
        <v>#DIV/0!</v>
      </c>
      <c r="D72" s="205">
        <f>D69</f>
        <v>0</v>
      </c>
      <c r="E72" s="237">
        <f>E69</f>
        <v>0</v>
      </c>
      <c r="F72" s="240">
        <f>F69+E72</f>
        <v>0</v>
      </c>
      <c r="G72" s="240">
        <f>G69+F72</f>
        <v>0</v>
      </c>
      <c r="H72" s="33"/>
      <c r="I72" s="33"/>
    </row>
    <row r="73" spans="1:9" ht="19.5" customHeight="1" x14ac:dyDescent="0.2">
      <c r="A73" s="208"/>
      <c r="B73" s="211"/>
      <c r="C73" s="202"/>
      <c r="D73" s="202"/>
      <c r="E73" s="238"/>
      <c r="F73" s="241"/>
      <c r="G73" s="241"/>
      <c r="H73" s="33"/>
      <c r="I73" s="33"/>
    </row>
    <row r="74" spans="1:9" ht="19.5" customHeight="1" thickBot="1" x14ac:dyDescent="0.25">
      <c r="A74" s="209"/>
      <c r="B74" s="212"/>
      <c r="C74" s="206"/>
      <c r="D74" s="206"/>
      <c r="E74" s="239"/>
      <c r="F74" s="242"/>
      <c r="G74" s="242"/>
      <c r="H74" s="33"/>
      <c r="I74" s="33"/>
    </row>
    <row r="75" spans="1:9" ht="19.5" customHeight="1" x14ac:dyDescent="0.2">
      <c r="A75" s="4"/>
      <c r="B75" s="4"/>
      <c r="C75" s="4"/>
      <c r="D75" s="4"/>
      <c r="E75" s="4"/>
      <c r="F75" s="321"/>
      <c r="G75" s="1"/>
      <c r="H75" s="33"/>
      <c r="I75" s="33"/>
    </row>
    <row r="76" spans="1:9" ht="19.5" customHeight="1" x14ac:dyDescent="0.2">
      <c r="A76" s="55"/>
      <c r="B76" s="4"/>
      <c r="C76" s="4"/>
      <c r="D76" s="4"/>
      <c r="E76" s="4"/>
      <c r="H76" s="33"/>
      <c r="I76" s="33"/>
    </row>
    <row r="77" spans="1:9" ht="19.5" customHeight="1" x14ac:dyDescent="0.2">
      <c r="A77" s="33"/>
      <c r="B77" s="33"/>
      <c r="C77" s="2"/>
      <c r="D77" s="2"/>
      <c r="E77" s="33"/>
      <c r="F77" s="37"/>
      <c r="G77" s="336"/>
      <c r="H77" s="33"/>
      <c r="I77" s="33"/>
    </row>
    <row r="78" spans="1:9" ht="19.5" customHeight="1" x14ac:dyDescent="0.2">
      <c r="A78" s="33"/>
      <c r="B78" s="322"/>
      <c r="C78" s="2"/>
      <c r="D78" s="17"/>
      <c r="E78" s="134"/>
      <c r="H78" s="33"/>
      <c r="I78" s="33"/>
    </row>
    <row r="79" spans="1:9" ht="19.5" customHeight="1" x14ac:dyDescent="0.2">
      <c r="A79" s="33"/>
      <c r="B79" s="325"/>
      <c r="C79" s="2"/>
      <c r="E79" s="325"/>
      <c r="H79" s="33"/>
      <c r="I79" s="33"/>
    </row>
    <row r="80" spans="1:9" ht="19.5" customHeight="1" x14ac:dyDescent="0.2">
      <c r="A80" s="33"/>
      <c r="B80" s="327"/>
      <c r="C80" s="2"/>
      <c r="D80" s="2"/>
      <c r="E80" s="327"/>
      <c r="H80" s="33"/>
      <c r="I80" s="33"/>
    </row>
    <row r="81" spans="1:9" ht="19.5" customHeight="1" x14ac:dyDescent="0.2">
      <c r="A81" s="33"/>
      <c r="B81" s="33"/>
      <c r="C81" s="2"/>
      <c r="D81" s="2"/>
      <c r="E81" s="327"/>
      <c r="F81" s="66"/>
      <c r="H81" s="33"/>
      <c r="I81" s="33"/>
    </row>
    <row r="82" spans="1:9" ht="19.5" customHeight="1" x14ac:dyDescent="0.2">
      <c r="A82" s="33"/>
      <c r="B82" s="33"/>
      <c r="C82" s="2"/>
      <c r="D82" s="2"/>
      <c r="E82" s="33"/>
      <c r="F82" s="219"/>
      <c r="G82" s="219"/>
      <c r="H82" s="33"/>
      <c r="I82" s="33"/>
    </row>
    <row r="83" spans="1:9" ht="19.5" customHeight="1" x14ac:dyDescent="0.2">
      <c r="A83" s="33"/>
      <c r="B83" s="33"/>
      <c r="C83" s="2"/>
      <c r="D83" s="2"/>
      <c r="E83" s="33"/>
      <c r="F83" s="33"/>
      <c r="H83" s="33"/>
      <c r="I83" s="33"/>
    </row>
    <row r="84" spans="1:9" ht="19.5" customHeight="1" x14ac:dyDescent="0.2">
      <c r="A84" s="33"/>
      <c r="B84" s="33"/>
      <c r="C84" s="2"/>
      <c r="D84" s="2"/>
      <c r="E84" s="33"/>
      <c r="F84" s="33"/>
      <c r="H84" s="33"/>
      <c r="I84" s="33"/>
    </row>
    <row r="85" spans="1:9" ht="19.5" customHeight="1" x14ac:dyDescent="0.2">
      <c r="A85" s="33"/>
      <c r="B85" s="33"/>
      <c r="C85" s="2"/>
      <c r="D85" s="2"/>
      <c r="E85" s="33"/>
      <c r="F85" s="33"/>
      <c r="H85" s="33"/>
      <c r="I85" s="33"/>
    </row>
    <row r="86" spans="1:9" ht="19.5" customHeight="1" x14ac:dyDescent="0.2">
      <c r="A86" s="33"/>
      <c r="B86" s="33"/>
      <c r="C86" s="2"/>
      <c r="D86" s="17"/>
      <c r="E86" s="33"/>
      <c r="F86" s="33"/>
      <c r="H86" s="33"/>
      <c r="I86" s="33"/>
    </row>
    <row r="87" spans="1:9" ht="19.5" customHeight="1" x14ac:dyDescent="0.2">
      <c r="A87" s="33"/>
      <c r="B87" s="33"/>
      <c r="C87" s="2"/>
      <c r="D87" s="17"/>
      <c r="E87" s="33"/>
      <c r="F87" s="33"/>
      <c r="H87" s="33"/>
      <c r="I87" s="33"/>
    </row>
    <row r="88" spans="1:9" ht="19.5" customHeight="1" x14ac:dyDescent="0.2">
      <c r="A88" s="33"/>
      <c r="B88" s="33"/>
      <c r="C88" s="2"/>
      <c r="D88" s="17"/>
      <c r="E88" s="33"/>
      <c r="F88" s="33"/>
      <c r="H88" s="33"/>
      <c r="I88" s="33"/>
    </row>
    <row r="89" spans="1:9" ht="19.5" customHeight="1" x14ac:dyDescent="0.2">
      <c r="A89" s="33"/>
      <c r="B89" s="33"/>
      <c r="C89" s="2"/>
      <c r="D89" s="17"/>
      <c r="E89" s="33"/>
      <c r="F89" s="33"/>
      <c r="G89" s="33"/>
      <c r="H89" s="33"/>
      <c r="I89" s="33"/>
    </row>
    <row r="90" spans="1:9" ht="19.5" customHeight="1" x14ac:dyDescent="0.2">
      <c r="A90" s="33"/>
      <c r="B90" s="33"/>
      <c r="C90" s="2"/>
      <c r="D90" s="17"/>
      <c r="E90" s="33"/>
      <c r="F90" s="33"/>
      <c r="G90" s="33"/>
      <c r="H90" s="33"/>
      <c r="I90" s="33"/>
    </row>
    <row r="91" spans="1:9" ht="19.5" customHeight="1" x14ac:dyDescent="0.2">
      <c r="A91" s="33"/>
      <c r="B91" s="33"/>
      <c r="C91" s="2"/>
      <c r="D91" s="17"/>
      <c r="E91" s="33"/>
      <c r="F91" s="33"/>
      <c r="G91" s="33"/>
      <c r="H91" s="33"/>
      <c r="I91" s="33"/>
    </row>
    <row r="92" spans="1:9" ht="19.5" customHeight="1" x14ac:dyDescent="0.2">
      <c r="A92" s="33"/>
      <c r="B92" s="33"/>
      <c r="C92" s="2"/>
      <c r="D92" s="17"/>
      <c r="E92" s="33"/>
      <c r="F92" s="33"/>
      <c r="G92" s="33"/>
      <c r="H92" s="33"/>
      <c r="I92" s="33"/>
    </row>
    <row r="93" spans="1:9" ht="19.5" customHeight="1" x14ac:dyDescent="0.2">
      <c r="A93" s="33"/>
      <c r="B93" s="33"/>
      <c r="C93" s="2"/>
      <c r="D93" s="17"/>
      <c r="E93" s="33"/>
      <c r="F93" s="33"/>
      <c r="G93" s="33"/>
      <c r="H93" s="33"/>
      <c r="I93" s="33"/>
    </row>
    <row r="94" spans="1:9" ht="19.5" customHeight="1" x14ac:dyDescent="0.2">
      <c r="A94" s="33"/>
      <c r="B94" s="33"/>
      <c r="C94" s="2"/>
      <c r="D94" s="17"/>
      <c r="E94" s="33"/>
      <c r="F94" s="33"/>
      <c r="G94" s="33"/>
      <c r="H94" s="33"/>
      <c r="I94" s="33"/>
    </row>
    <row r="95" spans="1:9" ht="19.5" customHeight="1" x14ac:dyDescent="0.2">
      <c r="A95" s="33"/>
      <c r="B95" s="33"/>
      <c r="C95" s="2"/>
      <c r="D95" s="17"/>
      <c r="E95" s="33"/>
      <c r="F95" s="33"/>
      <c r="G95" s="33"/>
      <c r="H95" s="33"/>
      <c r="I95" s="33"/>
    </row>
    <row r="96" spans="1:9" ht="19.5" customHeight="1" x14ac:dyDescent="0.2">
      <c r="A96" s="33"/>
      <c r="B96" s="33"/>
      <c r="C96" s="2"/>
      <c r="D96" s="17"/>
      <c r="E96" s="33"/>
      <c r="F96" s="33"/>
      <c r="G96" s="33"/>
      <c r="H96" s="33"/>
      <c r="I96" s="33"/>
    </row>
    <row r="97" spans="1:9" ht="19.5" customHeight="1" x14ac:dyDescent="0.2">
      <c r="A97" s="33"/>
      <c r="B97" s="33"/>
      <c r="C97" s="2"/>
      <c r="D97" s="17"/>
      <c r="E97" s="33"/>
      <c r="F97" s="33"/>
      <c r="G97" s="33"/>
      <c r="H97" s="33"/>
      <c r="I97" s="33"/>
    </row>
    <row r="98" spans="1:9" ht="19.5" customHeight="1" x14ac:dyDescent="0.2">
      <c r="A98" s="33"/>
      <c r="B98" s="33"/>
      <c r="C98" s="2"/>
      <c r="D98" s="17"/>
      <c r="E98" s="33"/>
      <c r="F98" s="33"/>
      <c r="G98" s="33"/>
      <c r="H98" s="33"/>
      <c r="I98" s="33"/>
    </row>
    <row r="99" spans="1:9" ht="19.5" customHeight="1" x14ac:dyDescent="0.2">
      <c r="A99" s="33"/>
      <c r="B99" s="33"/>
      <c r="C99" s="2"/>
      <c r="D99" s="17"/>
      <c r="E99" s="33"/>
      <c r="F99" s="33"/>
      <c r="G99" s="33"/>
      <c r="H99" s="33"/>
      <c r="I99" s="33"/>
    </row>
    <row r="100" spans="1:9" ht="19.5" customHeight="1" x14ac:dyDescent="0.2">
      <c r="A100" s="33"/>
      <c r="B100" s="33"/>
      <c r="C100" s="2"/>
      <c r="D100" s="17"/>
      <c r="E100" s="33"/>
      <c r="F100" s="33"/>
      <c r="G100" s="33"/>
      <c r="H100" s="33"/>
      <c r="I100" s="33"/>
    </row>
    <row r="101" spans="1:9" ht="19.5" customHeight="1" x14ac:dyDescent="0.2">
      <c r="A101" s="33"/>
      <c r="B101" s="33"/>
      <c r="C101" s="2"/>
      <c r="D101" s="17"/>
      <c r="E101" s="33"/>
      <c r="F101" s="33"/>
      <c r="G101" s="33"/>
      <c r="H101" s="33"/>
      <c r="I101" s="33"/>
    </row>
    <row r="102" spans="1:9" ht="19.5" customHeight="1" x14ac:dyDescent="0.2">
      <c r="A102" s="33"/>
      <c r="B102" s="33"/>
      <c r="C102" s="2"/>
      <c r="D102" s="17"/>
      <c r="E102" s="33"/>
      <c r="F102" s="33"/>
      <c r="G102" s="33"/>
      <c r="H102" s="33"/>
      <c r="I102" s="33"/>
    </row>
    <row r="103" spans="1:9" ht="19.5" customHeight="1" x14ac:dyDescent="0.2">
      <c r="A103" s="33"/>
      <c r="B103" s="33"/>
      <c r="C103" s="2"/>
      <c r="D103" s="17"/>
      <c r="E103" s="33"/>
      <c r="F103" s="33"/>
      <c r="G103" s="33"/>
      <c r="H103" s="33"/>
      <c r="I103" s="33"/>
    </row>
    <row r="104" spans="1:9" ht="19.5" customHeight="1" x14ac:dyDescent="0.2">
      <c r="A104" s="33"/>
      <c r="B104" s="33"/>
      <c r="C104" s="2"/>
      <c r="D104" s="17"/>
      <c r="E104" s="33"/>
      <c r="F104" s="33"/>
      <c r="G104" s="33"/>
      <c r="H104" s="33"/>
      <c r="I104" s="33"/>
    </row>
    <row r="105" spans="1:9" ht="19.5" customHeight="1" x14ac:dyDescent="0.2">
      <c r="A105" s="33"/>
      <c r="B105" s="33"/>
      <c r="C105" s="2"/>
      <c r="D105" s="17"/>
      <c r="E105" s="33"/>
      <c r="F105" s="33"/>
      <c r="G105" s="33"/>
      <c r="H105" s="33"/>
      <c r="I105" s="33"/>
    </row>
    <row r="106" spans="1:9" ht="19.5" customHeight="1" x14ac:dyDescent="0.2">
      <c r="A106" s="33"/>
      <c r="B106" s="33"/>
      <c r="C106" s="2"/>
      <c r="D106" s="17"/>
      <c r="E106" s="33"/>
      <c r="F106" s="33"/>
      <c r="G106" s="33"/>
      <c r="H106" s="33"/>
      <c r="I106" s="33"/>
    </row>
    <row r="107" spans="1:9" ht="19.5" customHeight="1" x14ac:dyDescent="0.2">
      <c r="A107" s="33"/>
      <c r="B107" s="33"/>
      <c r="C107" s="2"/>
      <c r="D107" s="17"/>
      <c r="E107" s="33"/>
      <c r="F107" s="33"/>
      <c r="G107" s="33"/>
      <c r="H107" s="33"/>
      <c r="I107" s="33"/>
    </row>
    <row r="108" spans="1:9" ht="19.5" customHeight="1" x14ac:dyDescent="0.2">
      <c r="A108" s="33"/>
      <c r="B108" s="33"/>
      <c r="C108" s="2"/>
      <c r="D108" s="17"/>
      <c r="E108" s="33"/>
      <c r="F108" s="33"/>
      <c r="G108" s="33"/>
      <c r="H108" s="33"/>
      <c r="I108" s="33"/>
    </row>
    <row r="109" spans="1:9" ht="19.5" customHeight="1" x14ac:dyDescent="0.2">
      <c r="A109" s="33"/>
      <c r="B109" s="33"/>
      <c r="C109" s="2"/>
      <c r="D109" s="17"/>
      <c r="E109" s="33"/>
      <c r="F109" s="33"/>
      <c r="G109" s="33"/>
      <c r="H109" s="33"/>
      <c r="I109" s="33"/>
    </row>
    <row r="110" spans="1:9" ht="19.5" customHeight="1" x14ac:dyDescent="0.2">
      <c r="A110" s="33"/>
      <c r="B110" s="33"/>
      <c r="C110" s="2"/>
      <c r="D110" s="17"/>
      <c r="E110" s="33"/>
      <c r="F110" s="33"/>
      <c r="G110" s="33"/>
      <c r="H110" s="33"/>
      <c r="I110" s="33"/>
    </row>
    <row r="111" spans="1:9" ht="19.5" customHeight="1" x14ac:dyDescent="0.2">
      <c r="A111" s="33"/>
      <c r="B111" s="33"/>
      <c r="C111" s="2"/>
      <c r="D111" s="17"/>
      <c r="E111" s="33"/>
      <c r="F111" s="33"/>
      <c r="G111" s="33"/>
      <c r="H111" s="33"/>
      <c r="I111" s="33"/>
    </row>
    <row r="112" spans="1:9" ht="19.5" customHeight="1" x14ac:dyDescent="0.2">
      <c r="A112" s="33"/>
      <c r="B112" s="33"/>
      <c r="C112" s="2"/>
      <c r="D112" s="17"/>
      <c r="E112" s="33"/>
      <c r="F112" s="33"/>
      <c r="G112" s="33"/>
      <c r="H112" s="33"/>
      <c r="I112" s="33"/>
    </row>
    <row r="113" spans="1:9" ht="19.5" customHeight="1" x14ac:dyDescent="0.2">
      <c r="A113" s="33"/>
      <c r="B113" s="33"/>
      <c r="C113" s="2"/>
      <c r="D113" s="17"/>
      <c r="E113" s="33"/>
      <c r="F113" s="33"/>
      <c r="G113" s="33"/>
      <c r="H113" s="33"/>
      <c r="I113" s="33"/>
    </row>
    <row r="114" spans="1:9" ht="19.5" customHeight="1" x14ac:dyDescent="0.2">
      <c r="A114" s="33"/>
      <c r="B114" s="33"/>
      <c r="C114" s="2"/>
      <c r="D114" s="17"/>
      <c r="E114" s="33"/>
      <c r="F114" s="33"/>
      <c r="G114" s="33"/>
      <c r="H114" s="33"/>
      <c r="I114" s="33"/>
    </row>
    <row r="115" spans="1:9" ht="19.5" customHeight="1" x14ac:dyDescent="0.2">
      <c r="A115" s="33"/>
      <c r="B115" s="33"/>
      <c r="C115" s="2"/>
      <c r="D115" s="17"/>
      <c r="E115" s="33"/>
      <c r="F115" s="33"/>
      <c r="G115" s="33"/>
      <c r="H115" s="33"/>
      <c r="I115" s="33"/>
    </row>
    <row r="116" spans="1:9" ht="19.5" customHeight="1" x14ac:dyDescent="0.2">
      <c r="A116" s="33"/>
      <c r="B116" s="33"/>
      <c r="C116" s="2"/>
      <c r="D116" s="17"/>
      <c r="E116" s="33"/>
      <c r="F116" s="33"/>
      <c r="G116" s="33"/>
      <c r="H116" s="33"/>
      <c r="I116" s="33"/>
    </row>
    <row r="117" spans="1:9" ht="19.5" customHeight="1" x14ac:dyDescent="0.2">
      <c r="A117" s="33"/>
      <c r="B117" s="33"/>
      <c r="C117" s="2"/>
      <c r="D117" s="17"/>
      <c r="E117" s="33"/>
      <c r="F117" s="33"/>
      <c r="G117" s="33"/>
      <c r="H117" s="33"/>
      <c r="I117" s="33"/>
    </row>
    <row r="118" spans="1:9" ht="19.5" customHeight="1" x14ac:dyDescent="0.2">
      <c r="A118" s="33"/>
      <c r="B118" s="33"/>
      <c r="C118" s="2"/>
      <c r="D118" s="17"/>
      <c r="E118" s="33"/>
      <c r="F118" s="33"/>
      <c r="G118" s="33"/>
      <c r="H118" s="33"/>
      <c r="I118" s="33"/>
    </row>
    <row r="119" spans="1:9" ht="19.5" customHeight="1" x14ac:dyDescent="0.2">
      <c r="A119" s="33"/>
      <c r="B119" s="33"/>
      <c r="C119" s="2"/>
      <c r="D119" s="17"/>
      <c r="E119" s="33"/>
      <c r="F119" s="33"/>
      <c r="G119" s="33"/>
      <c r="H119" s="33"/>
      <c r="I119" s="33"/>
    </row>
    <row r="120" spans="1:9" ht="19.5" customHeight="1" x14ac:dyDescent="0.2">
      <c r="A120" s="33"/>
      <c r="B120" s="33"/>
      <c r="C120" s="2"/>
      <c r="D120" s="17"/>
      <c r="E120" s="33"/>
      <c r="F120" s="33"/>
      <c r="G120" s="33"/>
      <c r="H120" s="33"/>
      <c r="I120" s="33"/>
    </row>
    <row r="121" spans="1:9" ht="19.5" customHeight="1" x14ac:dyDescent="0.2">
      <c r="A121" s="33"/>
      <c r="B121" s="33"/>
      <c r="C121" s="2"/>
      <c r="D121" s="17"/>
      <c r="E121" s="33"/>
      <c r="F121" s="33"/>
      <c r="G121" s="33"/>
      <c r="H121" s="33"/>
      <c r="I121" s="33"/>
    </row>
    <row r="122" spans="1:9" ht="19.5" customHeight="1" x14ac:dyDescent="0.2">
      <c r="A122" s="33"/>
      <c r="B122" s="33"/>
      <c r="C122" s="2"/>
      <c r="D122" s="17"/>
      <c r="E122" s="33"/>
      <c r="F122" s="33"/>
      <c r="G122" s="33"/>
      <c r="H122" s="33"/>
      <c r="I122" s="33"/>
    </row>
    <row r="123" spans="1:9" ht="19.5" customHeight="1" x14ac:dyDescent="0.2">
      <c r="A123" s="33"/>
      <c r="B123" s="33"/>
      <c r="C123" s="2"/>
      <c r="D123" s="17"/>
      <c r="E123" s="33"/>
      <c r="F123" s="33"/>
      <c r="G123" s="33"/>
      <c r="H123" s="33"/>
      <c r="I123" s="33"/>
    </row>
    <row r="124" spans="1:9" ht="19.5" customHeight="1" x14ac:dyDescent="0.2">
      <c r="A124" s="33"/>
      <c r="B124" s="33"/>
      <c r="C124" s="2"/>
      <c r="D124" s="17"/>
      <c r="E124" s="33"/>
      <c r="F124" s="33"/>
      <c r="G124" s="33"/>
      <c r="H124" s="33"/>
      <c r="I124" s="33"/>
    </row>
    <row r="125" spans="1:9" ht="19.5" customHeight="1" x14ac:dyDescent="0.2">
      <c r="A125" s="33"/>
      <c r="B125" s="33"/>
      <c r="C125" s="2"/>
      <c r="D125" s="17"/>
      <c r="E125" s="33"/>
      <c r="F125" s="33"/>
      <c r="G125" s="33"/>
      <c r="H125" s="33"/>
      <c r="I125" s="33"/>
    </row>
    <row r="126" spans="1:9" ht="19.5" customHeight="1" x14ac:dyDescent="0.2">
      <c r="A126" s="33"/>
      <c r="B126" s="33"/>
      <c r="C126" s="2"/>
      <c r="D126" s="17"/>
      <c r="E126" s="33"/>
      <c r="F126" s="33"/>
      <c r="G126" s="33"/>
      <c r="H126" s="33"/>
      <c r="I126" s="33"/>
    </row>
    <row r="127" spans="1:9" ht="19.5" customHeight="1" x14ac:dyDescent="0.2">
      <c r="A127" s="33"/>
      <c r="B127" s="33"/>
      <c r="C127" s="2"/>
      <c r="D127" s="17"/>
      <c r="E127" s="33"/>
      <c r="F127" s="33"/>
      <c r="G127" s="33"/>
      <c r="H127" s="33"/>
      <c r="I127" s="33"/>
    </row>
    <row r="128" spans="1:9" ht="19.5" customHeight="1" x14ac:dyDescent="0.2">
      <c r="A128" s="33"/>
      <c r="B128" s="33"/>
      <c r="C128" s="2"/>
      <c r="D128" s="17"/>
      <c r="E128" s="33"/>
      <c r="F128" s="33"/>
      <c r="G128" s="33"/>
      <c r="H128" s="33"/>
      <c r="I128" s="33"/>
    </row>
    <row r="129" spans="1:9" ht="19.5" customHeight="1" x14ac:dyDescent="0.2">
      <c r="A129" s="33"/>
      <c r="B129" s="33"/>
      <c r="C129" s="2"/>
      <c r="D129" s="17"/>
      <c r="E129" s="33"/>
      <c r="F129" s="33"/>
      <c r="G129" s="33"/>
      <c r="H129" s="33"/>
      <c r="I129" s="33"/>
    </row>
    <row r="130" spans="1:9" ht="19.5" customHeight="1" x14ac:dyDescent="0.2">
      <c r="A130" s="33"/>
      <c r="B130" s="33"/>
      <c r="C130" s="2"/>
      <c r="D130" s="17"/>
      <c r="E130" s="33"/>
      <c r="F130" s="33"/>
      <c r="G130" s="33"/>
      <c r="H130" s="33"/>
      <c r="I130" s="33"/>
    </row>
    <row r="131" spans="1:9" ht="19.5" customHeight="1" x14ac:dyDescent="0.2">
      <c r="A131" s="33"/>
      <c r="B131" s="33"/>
      <c r="C131" s="2"/>
      <c r="D131" s="17"/>
      <c r="E131" s="33"/>
      <c r="F131" s="33"/>
      <c r="G131" s="33"/>
      <c r="H131" s="33"/>
      <c r="I131" s="33"/>
    </row>
    <row r="132" spans="1:9" ht="19.5" customHeight="1" x14ac:dyDescent="0.2">
      <c r="A132" s="33"/>
      <c r="B132" s="33"/>
      <c r="C132" s="2"/>
      <c r="D132" s="17"/>
      <c r="E132" s="33"/>
      <c r="F132" s="33"/>
      <c r="G132" s="33"/>
      <c r="H132" s="33"/>
      <c r="I132" s="33"/>
    </row>
    <row r="133" spans="1:9" ht="19.5" customHeight="1" x14ac:dyDescent="0.2">
      <c r="A133" s="33"/>
      <c r="B133" s="33"/>
      <c r="C133" s="2"/>
      <c r="D133" s="17"/>
      <c r="E133" s="33"/>
      <c r="F133" s="33"/>
      <c r="G133" s="33"/>
      <c r="H133" s="33"/>
      <c r="I133" s="33"/>
    </row>
    <row r="134" spans="1:9" ht="19.5" customHeight="1" x14ac:dyDescent="0.2">
      <c r="A134" s="33"/>
      <c r="B134" s="33"/>
      <c r="C134" s="2"/>
      <c r="D134" s="17"/>
      <c r="E134" s="33"/>
      <c r="F134" s="33"/>
      <c r="G134" s="33"/>
      <c r="H134" s="33"/>
      <c r="I134" s="33"/>
    </row>
    <row r="135" spans="1:9" ht="19.5" customHeight="1" x14ac:dyDescent="0.2">
      <c r="A135" s="33"/>
      <c r="B135" s="33"/>
      <c r="C135" s="2"/>
      <c r="D135" s="17"/>
      <c r="E135" s="33"/>
      <c r="F135" s="33"/>
      <c r="G135" s="33"/>
      <c r="H135" s="33"/>
      <c r="I135" s="33"/>
    </row>
    <row r="136" spans="1:9" ht="19.5" customHeight="1" x14ac:dyDescent="0.2">
      <c r="A136" s="33"/>
      <c r="B136" s="33"/>
      <c r="C136" s="2"/>
      <c r="D136" s="17"/>
      <c r="E136" s="33"/>
      <c r="F136" s="33"/>
      <c r="G136" s="33"/>
      <c r="H136" s="33"/>
      <c r="I136" s="33"/>
    </row>
    <row r="137" spans="1:9" ht="19.5" customHeight="1" x14ac:dyDescent="0.2">
      <c r="A137" s="33"/>
      <c r="B137" s="33"/>
      <c r="C137" s="2"/>
      <c r="D137" s="17"/>
      <c r="E137" s="33"/>
      <c r="F137" s="33"/>
      <c r="G137" s="33"/>
      <c r="H137" s="33"/>
      <c r="I137" s="33"/>
    </row>
    <row r="138" spans="1:9" ht="19.5" customHeight="1" x14ac:dyDescent="0.2">
      <c r="A138" s="33"/>
      <c r="B138" s="33"/>
      <c r="C138" s="2"/>
      <c r="D138" s="17"/>
      <c r="E138" s="33"/>
      <c r="F138" s="33"/>
      <c r="G138" s="33"/>
      <c r="H138" s="33"/>
      <c r="I138" s="33"/>
    </row>
    <row r="139" spans="1:9" ht="19.5" customHeight="1" x14ac:dyDescent="0.2">
      <c r="A139" s="33"/>
      <c r="B139" s="33"/>
      <c r="C139" s="2"/>
      <c r="D139" s="17"/>
      <c r="E139" s="33"/>
      <c r="F139" s="33"/>
      <c r="G139" s="33"/>
      <c r="H139" s="33"/>
      <c r="I139" s="33"/>
    </row>
    <row r="140" spans="1:9" ht="19.5" customHeight="1" x14ac:dyDescent="0.2">
      <c r="A140" s="33"/>
      <c r="B140" s="33"/>
      <c r="C140" s="2"/>
      <c r="D140" s="17"/>
      <c r="E140" s="33"/>
      <c r="F140" s="33"/>
      <c r="G140" s="33"/>
      <c r="H140" s="33"/>
      <c r="I140" s="33"/>
    </row>
    <row r="141" spans="1:9" ht="19.5" customHeight="1" x14ac:dyDescent="0.2">
      <c r="A141" s="33"/>
      <c r="B141" s="33"/>
      <c r="C141" s="2"/>
      <c r="D141" s="17"/>
      <c r="E141" s="33"/>
      <c r="F141" s="33"/>
      <c r="G141" s="33"/>
      <c r="H141" s="33"/>
      <c r="I141" s="33"/>
    </row>
    <row r="142" spans="1:9" ht="19.5" customHeight="1" x14ac:dyDescent="0.2">
      <c r="A142" s="33"/>
      <c r="B142" s="33"/>
      <c r="C142" s="2"/>
      <c r="D142" s="17"/>
      <c r="E142" s="33"/>
      <c r="F142" s="33"/>
      <c r="G142" s="33"/>
      <c r="H142" s="33"/>
      <c r="I142" s="33"/>
    </row>
    <row r="143" spans="1:9" ht="19.5" customHeight="1" x14ac:dyDescent="0.2">
      <c r="A143" s="33"/>
      <c r="B143" s="33"/>
      <c r="C143" s="2"/>
      <c r="D143" s="17"/>
      <c r="E143" s="33"/>
      <c r="F143" s="33"/>
      <c r="G143" s="33"/>
      <c r="H143" s="33"/>
      <c r="I143" s="33"/>
    </row>
    <row r="144" spans="1:9" ht="19.5" customHeight="1" x14ac:dyDescent="0.2">
      <c r="A144" s="33"/>
      <c r="B144" s="33"/>
      <c r="C144" s="2"/>
      <c r="D144" s="17"/>
      <c r="E144" s="33"/>
      <c r="F144" s="33"/>
      <c r="G144" s="33"/>
      <c r="H144" s="33"/>
      <c r="I144" s="33"/>
    </row>
    <row r="145" spans="1:9" ht="19.5" customHeight="1" x14ac:dyDescent="0.2">
      <c r="A145" s="33"/>
      <c r="B145" s="33"/>
      <c r="C145" s="2"/>
      <c r="D145" s="17"/>
      <c r="E145" s="33"/>
      <c r="F145" s="33"/>
      <c r="G145" s="33"/>
      <c r="H145" s="33"/>
      <c r="I145" s="33"/>
    </row>
    <row r="146" spans="1:9" ht="19.5" customHeight="1" x14ac:dyDescent="0.2">
      <c r="A146" s="33"/>
      <c r="B146" s="33"/>
      <c r="C146" s="2"/>
      <c r="D146" s="17"/>
      <c r="E146" s="33"/>
      <c r="F146" s="33"/>
      <c r="G146" s="33"/>
      <c r="H146" s="33"/>
      <c r="I146" s="33"/>
    </row>
    <row r="147" spans="1:9" ht="19.5" customHeight="1" x14ac:dyDescent="0.2">
      <c r="A147" s="33"/>
      <c r="B147" s="33"/>
      <c r="C147" s="2"/>
      <c r="D147" s="17"/>
      <c r="E147" s="33"/>
      <c r="F147" s="33"/>
      <c r="G147" s="33"/>
      <c r="H147" s="33"/>
      <c r="I147" s="33"/>
    </row>
    <row r="148" spans="1:9" ht="19.5" customHeight="1" x14ac:dyDescent="0.2">
      <c r="A148" s="33"/>
      <c r="B148" s="33"/>
      <c r="C148" s="2"/>
      <c r="D148" s="17"/>
      <c r="E148" s="33"/>
      <c r="F148" s="33"/>
      <c r="G148" s="33"/>
      <c r="H148" s="33"/>
      <c r="I148" s="33"/>
    </row>
    <row r="149" spans="1:9" ht="19.5" customHeight="1" x14ac:dyDescent="0.2">
      <c r="A149" s="33"/>
      <c r="B149" s="33"/>
      <c r="C149" s="2"/>
      <c r="D149" s="17"/>
      <c r="E149" s="33"/>
      <c r="F149" s="33"/>
      <c r="G149" s="33"/>
      <c r="H149" s="33"/>
      <c r="I149" s="33"/>
    </row>
    <row r="150" spans="1:9" ht="19.5" customHeight="1" x14ac:dyDescent="0.2">
      <c r="A150" s="33"/>
      <c r="B150" s="33"/>
      <c r="C150" s="2"/>
      <c r="D150" s="17"/>
      <c r="E150" s="33"/>
      <c r="F150" s="33"/>
      <c r="G150" s="33"/>
      <c r="H150" s="33"/>
      <c r="I150" s="33"/>
    </row>
    <row r="151" spans="1:9" ht="19.5" customHeight="1" x14ac:dyDescent="0.2">
      <c r="A151" s="33"/>
      <c r="B151" s="33"/>
      <c r="C151" s="2"/>
      <c r="D151" s="17"/>
      <c r="E151" s="33"/>
      <c r="F151" s="33"/>
      <c r="G151" s="33"/>
      <c r="H151" s="33"/>
      <c r="I151" s="33"/>
    </row>
    <row r="152" spans="1:9" ht="19.5" customHeight="1" x14ac:dyDescent="0.2">
      <c r="A152" s="33"/>
      <c r="B152" s="33"/>
      <c r="C152" s="2"/>
      <c r="D152" s="17"/>
      <c r="E152" s="33"/>
      <c r="F152" s="33"/>
      <c r="G152" s="33"/>
      <c r="H152" s="33"/>
      <c r="I152" s="33"/>
    </row>
    <row r="153" spans="1:9" ht="19.5" customHeight="1" x14ac:dyDescent="0.2">
      <c r="A153" s="33"/>
      <c r="B153" s="33"/>
      <c r="C153" s="2"/>
      <c r="D153" s="17"/>
      <c r="E153" s="33"/>
      <c r="F153" s="33"/>
      <c r="G153" s="33"/>
      <c r="H153" s="33"/>
      <c r="I153" s="33"/>
    </row>
    <row r="154" spans="1:9" ht="19.5" customHeight="1" x14ac:dyDescent="0.2">
      <c r="A154" s="33"/>
      <c r="B154" s="33"/>
      <c r="C154" s="2"/>
      <c r="D154" s="17"/>
      <c r="E154" s="33"/>
      <c r="F154" s="33"/>
      <c r="G154" s="33"/>
      <c r="H154" s="33"/>
      <c r="I154" s="33"/>
    </row>
    <row r="155" spans="1:9" ht="19.5" customHeight="1" x14ac:dyDescent="0.2">
      <c r="A155" s="33"/>
      <c r="B155" s="33"/>
      <c r="C155" s="2"/>
      <c r="D155" s="17"/>
      <c r="E155" s="33"/>
      <c r="F155" s="33"/>
      <c r="G155" s="33"/>
      <c r="H155" s="33"/>
      <c r="I155" s="33"/>
    </row>
    <row r="156" spans="1:9" ht="19.5" customHeight="1" x14ac:dyDescent="0.2">
      <c r="A156" s="33"/>
      <c r="B156" s="33"/>
      <c r="C156" s="2"/>
      <c r="D156" s="17"/>
      <c r="E156" s="33"/>
      <c r="F156" s="33"/>
      <c r="G156" s="33"/>
      <c r="H156" s="33"/>
      <c r="I156" s="33"/>
    </row>
    <row r="157" spans="1:9" ht="19.5" customHeight="1" x14ac:dyDescent="0.2">
      <c r="A157" s="33"/>
      <c r="B157" s="33"/>
      <c r="C157" s="2"/>
      <c r="D157" s="17"/>
      <c r="E157" s="33"/>
      <c r="F157" s="33"/>
      <c r="G157" s="33"/>
      <c r="H157" s="33"/>
      <c r="I157" s="33"/>
    </row>
    <row r="158" spans="1:9" ht="19.5" customHeight="1" x14ac:dyDescent="0.2">
      <c r="A158" s="33"/>
      <c r="B158" s="33"/>
      <c r="C158" s="2"/>
      <c r="D158" s="17"/>
      <c r="E158" s="33"/>
      <c r="F158" s="33"/>
      <c r="G158" s="33"/>
      <c r="H158" s="33"/>
      <c r="I158" s="33"/>
    </row>
    <row r="159" spans="1:9" ht="19.5" customHeight="1" x14ac:dyDescent="0.2">
      <c r="A159" s="33"/>
      <c r="B159" s="33"/>
      <c r="C159" s="2"/>
      <c r="D159" s="17"/>
      <c r="E159" s="33"/>
      <c r="F159" s="33"/>
      <c r="G159" s="33"/>
      <c r="H159" s="33"/>
      <c r="I159" s="33"/>
    </row>
    <row r="160" spans="1:9" ht="19.5" customHeight="1" x14ac:dyDescent="0.2">
      <c r="A160" s="33"/>
      <c r="B160" s="33"/>
      <c r="C160" s="2"/>
      <c r="D160" s="17"/>
      <c r="E160" s="33"/>
      <c r="F160" s="33"/>
      <c r="G160" s="33"/>
      <c r="H160" s="33"/>
      <c r="I160" s="33"/>
    </row>
    <row r="161" spans="1:9" ht="19.5" customHeight="1" x14ac:dyDescent="0.2">
      <c r="A161" s="33"/>
      <c r="B161" s="33"/>
      <c r="C161" s="2"/>
      <c r="D161" s="17"/>
      <c r="E161" s="33"/>
      <c r="F161" s="33"/>
      <c r="G161" s="33"/>
      <c r="H161" s="33"/>
      <c r="I161" s="33"/>
    </row>
    <row r="162" spans="1:9" ht="19.5" customHeight="1" x14ac:dyDescent="0.2">
      <c r="A162" s="33"/>
      <c r="B162" s="33"/>
      <c r="C162" s="2"/>
      <c r="D162" s="17"/>
      <c r="E162" s="33"/>
      <c r="F162" s="33"/>
      <c r="G162" s="33"/>
      <c r="H162" s="33"/>
      <c r="I162" s="33"/>
    </row>
    <row r="163" spans="1:9" ht="19.5" customHeight="1" x14ac:dyDescent="0.2">
      <c r="A163" s="33"/>
      <c r="B163" s="33"/>
      <c r="C163" s="2"/>
      <c r="D163" s="17"/>
      <c r="E163" s="33"/>
      <c r="F163" s="33"/>
      <c r="G163" s="33"/>
      <c r="H163" s="33"/>
      <c r="I163" s="33"/>
    </row>
    <row r="164" spans="1:9" ht="19.5" customHeight="1" x14ac:dyDescent="0.2">
      <c r="A164" s="33"/>
      <c r="B164" s="33"/>
      <c r="C164" s="2"/>
      <c r="D164" s="17"/>
      <c r="E164" s="33"/>
      <c r="F164" s="33"/>
      <c r="G164" s="33"/>
      <c r="H164" s="33"/>
      <c r="I164" s="33"/>
    </row>
    <row r="165" spans="1:9" ht="19.5" customHeight="1" x14ac:dyDescent="0.2">
      <c r="A165" s="33"/>
      <c r="B165" s="33"/>
      <c r="C165" s="2"/>
      <c r="D165" s="17"/>
      <c r="E165" s="33"/>
      <c r="F165" s="33"/>
      <c r="G165" s="33"/>
      <c r="H165" s="33"/>
      <c r="I165" s="33"/>
    </row>
    <row r="166" spans="1:9" ht="19.5" customHeight="1" x14ac:dyDescent="0.2">
      <c r="A166" s="33"/>
      <c r="B166" s="33"/>
      <c r="C166" s="2"/>
      <c r="D166" s="17"/>
      <c r="E166" s="33"/>
      <c r="F166" s="33"/>
      <c r="G166" s="33"/>
      <c r="H166" s="33"/>
      <c r="I166" s="33"/>
    </row>
    <row r="167" spans="1:9" ht="19.5" customHeight="1" x14ac:dyDescent="0.2">
      <c r="A167" s="33"/>
      <c r="B167" s="33"/>
      <c r="C167" s="2"/>
      <c r="D167" s="17"/>
      <c r="E167" s="33"/>
      <c r="F167" s="33"/>
      <c r="G167" s="33"/>
      <c r="H167" s="33"/>
      <c r="I167" s="33"/>
    </row>
    <row r="168" spans="1:9" ht="19.5" customHeight="1" x14ac:dyDescent="0.2">
      <c r="A168" s="33"/>
      <c r="B168" s="33"/>
      <c r="C168" s="2"/>
      <c r="D168" s="17"/>
      <c r="E168" s="33"/>
      <c r="F168" s="33"/>
      <c r="G168" s="33"/>
      <c r="H168" s="33"/>
      <c r="I168" s="33"/>
    </row>
    <row r="169" spans="1:9" ht="19.5" customHeight="1" x14ac:dyDescent="0.2">
      <c r="A169" s="33"/>
      <c r="B169" s="33"/>
      <c r="C169" s="2"/>
      <c r="D169" s="17"/>
      <c r="E169" s="33"/>
      <c r="F169" s="33"/>
      <c r="G169" s="33"/>
      <c r="H169" s="33"/>
      <c r="I169" s="33"/>
    </row>
    <row r="170" spans="1:9" ht="19.5" customHeight="1" x14ac:dyDescent="0.2">
      <c r="A170" s="33"/>
      <c r="B170" s="33"/>
      <c r="C170" s="2"/>
      <c r="D170" s="17"/>
      <c r="E170" s="33"/>
      <c r="F170" s="33"/>
      <c r="G170" s="33"/>
      <c r="H170" s="33"/>
      <c r="I170" s="33"/>
    </row>
    <row r="171" spans="1:9" ht="19.5" customHeight="1" x14ac:dyDescent="0.2">
      <c r="A171" s="33"/>
      <c r="B171" s="33"/>
      <c r="C171" s="2"/>
      <c r="D171" s="17"/>
      <c r="E171" s="33"/>
      <c r="F171" s="33"/>
      <c r="G171" s="33"/>
      <c r="H171" s="33"/>
      <c r="I171" s="33"/>
    </row>
    <row r="172" spans="1:9" ht="19.5" customHeight="1" x14ac:dyDescent="0.2">
      <c r="A172" s="33"/>
      <c r="B172" s="33"/>
      <c r="C172" s="2"/>
      <c r="D172" s="17"/>
      <c r="E172" s="33"/>
      <c r="F172" s="33"/>
      <c r="G172" s="33"/>
      <c r="H172" s="33"/>
      <c r="I172" s="33"/>
    </row>
    <row r="173" spans="1:9" ht="19.5" customHeight="1" x14ac:dyDescent="0.2">
      <c r="A173" s="33"/>
      <c r="B173" s="33"/>
      <c r="C173" s="2"/>
      <c r="D173" s="17"/>
      <c r="E173" s="33"/>
      <c r="F173" s="33"/>
      <c r="G173" s="33"/>
      <c r="H173" s="33"/>
      <c r="I173" s="33"/>
    </row>
    <row r="174" spans="1:9" ht="19.5" customHeight="1" x14ac:dyDescent="0.2">
      <c r="A174" s="33"/>
      <c r="B174" s="33"/>
      <c r="C174" s="2"/>
      <c r="D174" s="17"/>
      <c r="E174" s="33"/>
      <c r="F174" s="33"/>
      <c r="G174" s="33"/>
      <c r="H174" s="33"/>
      <c r="I174" s="33"/>
    </row>
    <row r="175" spans="1:9" ht="19.5" customHeight="1" x14ac:dyDescent="0.2">
      <c r="A175" s="33"/>
      <c r="B175" s="33"/>
      <c r="C175" s="2"/>
      <c r="D175" s="17"/>
      <c r="E175" s="33"/>
      <c r="F175" s="33"/>
      <c r="G175" s="33"/>
      <c r="H175" s="33"/>
      <c r="I175" s="33"/>
    </row>
    <row r="176" spans="1:9" ht="19.5" customHeight="1" x14ac:dyDescent="0.2">
      <c r="A176" s="33"/>
      <c r="B176" s="33"/>
      <c r="C176" s="2"/>
      <c r="D176" s="17"/>
      <c r="E176" s="33"/>
      <c r="F176" s="33"/>
      <c r="G176" s="33"/>
      <c r="H176" s="33"/>
      <c r="I176" s="33"/>
    </row>
    <row r="177" spans="1:9" ht="19.5" customHeight="1" x14ac:dyDescent="0.2">
      <c r="A177" s="33"/>
      <c r="B177" s="33"/>
      <c r="C177" s="2"/>
      <c r="D177" s="17"/>
      <c r="E177" s="33"/>
      <c r="F177" s="33"/>
      <c r="G177" s="33"/>
      <c r="H177" s="33"/>
      <c r="I177" s="33"/>
    </row>
    <row r="178" spans="1:9" ht="19.5" customHeight="1" x14ac:dyDescent="0.2">
      <c r="A178" s="33"/>
      <c r="B178" s="33"/>
      <c r="C178" s="2"/>
      <c r="D178" s="17"/>
      <c r="E178" s="33"/>
      <c r="F178" s="33"/>
      <c r="G178" s="33"/>
      <c r="H178" s="33"/>
      <c r="I178" s="33"/>
    </row>
    <row r="179" spans="1:9" ht="19.5" customHeight="1" x14ac:dyDescent="0.2">
      <c r="A179" s="33"/>
      <c r="B179" s="33"/>
      <c r="C179" s="2"/>
      <c r="D179" s="17"/>
      <c r="E179" s="33"/>
      <c r="F179" s="33"/>
      <c r="G179" s="33"/>
      <c r="H179" s="33"/>
      <c r="I179" s="33"/>
    </row>
    <row r="180" spans="1:9" ht="19.5" customHeight="1" x14ac:dyDescent="0.2">
      <c r="A180" s="33"/>
      <c r="B180" s="33"/>
      <c r="C180" s="2"/>
      <c r="D180" s="17"/>
      <c r="E180" s="33"/>
      <c r="F180" s="33"/>
      <c r="G180" s="33"/>
      <c r="H180" s="33"/>
      <c r="I180" s="33"/>
    </row>
    <row r="181" spans="1:9" ht="19.5" customHeight="1" x14ac:dyDescent="0.2">
      <c r="A181" s="33"/>
      <c r="B181" s="33"/>
      <c r="C181" s="2"/>
      <c r="D181" s="17"/>
      <c r="E181" s="33"/>
      <c r="F181" s="33"/>
      <c r="G181" s="33"/>
      <c r="H181" s="33"/>
      <c r="I181" s="33"/>
    </row>
    <row r="182" spans="1:9" ht="19.5" customHeight="1" x14ac:dyDescent="0.2">
      <c r="A182" s="33"/>
      <c r="B182" s="33"/>
      <c r="C182" s="2"/>
      <c r="D182" s="17"/>
      <c r="E182" s="33"/>
      <c r="F182" s="33"/>
      <c r="G182" s="33"/>
      <c r="H182" s="33"/>
      <c r="I182" s="33"/>
    </row>
    <row r="183" spans="1:9" ht="19.5" customHeight="1" x14ac:dyDescent="0.2">
      <c r="A183" s="33"/>
      <c r="B183" s="33"/>
      <c r="C183" s="2"/>
      <c r="D183" s="17"/>
      <c r="E183" s="33"/>
      <c r="F183" s="33"/>
      <c r="G183" s="33"/>
      <c r="H183" s="33"/>
      <c r="I183" s="33"/>
    </row>
    <row r="184" spans="1:9" ht="19.5" customHeight="1" x14ac:dyDescent="0.2">
      <c r="A184" s="33"/>
      <c r="B184" s="33"/>
      <c r="C184" s="2"/>
      <c r="D184" s="17"/>
      <c r="E184" s="33"/>
      <c r="F184" s="33"/>
      <c r="G184" s="33"/>
      <c r="H184" s="33"/>
      <c r="I184" s="33"/>
    </row>
    <row r="185" spans="1:9" ht="19.5" customHeight="1" x14ac:dyDescent="0.2">
      <c r="A185" s="33"/>
      <c r="B185" s="33"/>
      <c r="C185" s="2"/>
      <c r="D185" s="17"/>
      <c r="E185" s="33"/>
      <c r="F185" s="33"/>
      <c r="G185" s="33"/>
      <c r="H185" s="33"/>
      <c r="I185" s="33"/>
    </row>
    <row r="186" spans="1:9" ht="19.5" customHeight="1" x14ac:dyDescent="0.2">
      <c r="A186" s="33"/>
      <c r="B186" s="33"/>
      <c r="C186" s="2"/>
      <c r="D186" s="17"/>
      <c r="E186" s="33"/>
      <c r="F186" s="33"/>
      <c r="G186" s="33"/>
      <c r="H186" s="33"/>
      <c r="I186" s="33"/>
    </row>
    <row r="187" spans="1:9" ht="19.5" customHeight="1" x14ac:dyDescent="0.2">
      <c r="A187" s="33"/>
      <c r="B187" s="33"/>
      <c r="C187" s="2"/>
      <c r="D187" s="17"/>
      <c r="E187" s="33"/>
      <c r="F187" s="33"/>
      <c r="G187" s="33"/>
      <c r="H187" s="33"/>
      <c r="I187" s="33"/>
    </row>
    <row r="188" spans="1:9" ht="19.5" customHeight="1" x14ac:dyDescent="0.2">
      <c r="A188" s="33"/>
      <c r="B188" s="33"/>
      <c r="C188" s="2"/>
      <c r="D188" s="17"/>
      <c r="E188" s="33"/>
      <c r="F188" s="33"/>
      <c r="G188" s="33"/>
      <c r="H188" s="33"/>
      <c r="I188" s="33"/>
    </row>
    <row r="189" spans="1:9" ht="19.5" customHeight="1" x14ac:dyDescent="0.2">
      <c r="A189" s="33"/>
      <c r="B189" s="33"/>
      <c r="C189" s="2"/>
      <c r="D189" s="17"/>
      <c r="E189" s="33"/>
      <c r="F189" s="33"/>
      <c r="G189" s="33"/>
      <c r="H189" s="33"/>
      <c r="I189" s="33"/>
    </row>
    <row r="190" spans="1:9" ht="19.5" customHeight="1" x14ac:dyDescent="0.2">
      <c r="A190" s="33"/>
      <c r="B190" s="33"/>
      <c r="C190" s="2"/>
      <c r="D190" s="17"/>
      <c r="E190" s="33"/>
      <c r="F190" s="33"/>
      <c r="G190" s="33"/>
      <c r="H190" s="33"/>
      <c r="I190" s="33"/>
    </row>
    <row r="191" spans="1:9" ht="19.5" customHeight="1" x14ac:dyDescent="0.2">
      <c r="A191" s="33"/>
      <c r="B191" s="33"/>
      <c r="C191" s="2"/>
      <c r="D191" s="17"/>
      <c r="E191" s="33"/>
      <c r="F191" s="33"/>
      <c r="G191" s="33"/>
      <c r="H191" s="33"/>
      <c r="I191" s="33"/>
    </row>
    <row r="192" spans="1:9" ht="19.5" customHeight="1" x14ac:dyDescent="0.2">
      <c r="A192" s="33"/>
      <c r="B192" s="33"/>
      <c r="C192" s="2"/>
      <c r="D192" s="17"/>
      <c r="E192" s="33"/>
      <c r="F192" s="33"/>
      <c r="G192" s="33"/>
      <c r="H192" s="33"/>
      <c r="I192" s="33"/>
    </row>
    <row r="193" spans="1:9" ht="19.5" customHeight="1" x14ac:dyDescent="0.2">
      <c r="A193" s="33"/>
      <c r="B193" s="33"/>
      <c r="C193" s="2"/>
      <c r="D193" s="17"/>
      <c r="E193" s="33"/>
      <c r="F193" s="33"/>
      <c r="G193" s="33"/>
      <c r="H193" s="33"/>
      <c r="I193" s="33"/>
    </row>
    <row r="194" spans="1:9" ht="19.5" customHeight="1" x14ac:dyDescent="0.2">
      <c r="A194" s="33"/>
      <c r="B194" s="33"/>
      <c r="C194" s="2"/>
      <c r="D194" s="17"/>
      <c r="E194" s="33"/>
      <c r="F194" s="33"/>
      <c r="G194" s="33"/>
      <c r="H194" s="33"/>
      <c r="I194" s="33"/>
    </row>
    <row r="195" spans="1:9" ht="19.5" customHeight="1" x14ac:dyDescent="0.2">
      <c r="A195" s="33"/>
      <c r="B195" s="33"/>
      <c r="C195" s="2"/>
      <c r="D195" s="17"/>
      <c r="E195" s="33"/>
      <c r="F195" s="33"/>
      <c r="G195" s="33"/>
      <c r="H195" s="33"/>
      <c r="I195" s="33"/>
    </row>
    <row r="196" spans="1:9" ht="19.5" customHeight="1" x14ac:dyDescent="0.2">
      <c r="A196" s="33"/>
      <c r="B196" s="33"/>
      <c r="C196" s="2"/>
      <c r="D196" s="17"/>
      <c r="E196" s="33"/>
      <c r="F196" s="33"/>
      <c r="G196" s="33"/>
      <c r="H196" s="33"/>
      <c r="I196" s="33"/>
    </row>
    <row r="197" spans="1:9" ht="19.5" customHeight="1" x14ac:dyDescent="0.2">
      <c r="A197" s="33"/>
      <c r="B197" s="33"/>
      <c r="C197" s="2"/>
      <c r="D197" s="17"/>
      <c r="E197" s="33"/>
      <c r="F197" s="33"/>
      <c r="G197" s="33"/>
      <c r="H197" s="33"/>
      <c r="I197" s="33"/>
    </row>
    <row r="198" spans="1:9" ht="19.5" customHeight="1" x14ac:dyDescent="0.2">
      <c r="A198" s="33"/>
      <c r="B198" s="33"/>
      <c r="C198" s="2"/>
      <c r="D198" s="17"/>
      <c r="E198" s="33"/>
      <c r="F198" s="33"/>
      <c r="G198" s="33"/>
      <c r="H198" s="33"/>
      <c r="I198" s="33"/>
    </row>
    <row r="199" spans="1:9" ht="19.5" customHeight="1" x14ac:dyDescent="0.2">
      <c r="A199" s="33"/>
      <c r="B199" s="33"/>
      <c r="C199" s="2"/>
      <c r="D199" s="17"/>
      <c r="E199" s="33"/>
      <c r="F199" s="33"/>
      <c r="G199" s="33"/>
      <c r="H199" s="33"/>
      <c r="I199" s="33"/>
    </row>
    <row r="200" spans="1:9" ht="19.5" customHeight="1" x14ac:dyDescent="0.2">
      <c r="A200" s="33"/>
      <c r="B200" s="33"/>
      <c r="C200" s="2"/>
      <c r="D200" s="17"/>
      <c r="E200" s="33"/>
      <c r="F200" s="33"/>
      <c r="G200" s="33"/>
      <c r="H200" s="33"/>
      <c r="I200" s="33"/>
    </row>
    <row r="201" spans="1:9" ht="19.5" customHeight="1" x14ac:dyDescent="0.2">
      <c r="A201" s="33"/>
      <c r="B201" s="33"/>
      <c r="C201" s="2"/>
      <c r="D201" s="17"/>
      <c r="E201" s="33"/>
      <c r="F201" s="33"/>
      <c r="G201" s="33"/>
      <c r="H201" s="33"/>
      <c r="I201" s="33"/>
    </row>
    <row r="202" spans="1:9" ht="19.5" customHeight="1" x14ac:dyDescent="0.2">
      <c r="A202" s="33"/>
      <c r="B202" s="33"/>
      <c r="C202" s="2"/>
      <c r="D202" s="17"/>
      <c r="E202" s="33"/>
      <c r="F202" s="33"/>
      <c r="G202" s="33"/>
      <c r="H202" s="33"/>
      <c r="I202" s="33"/>
    </row>
    <row r="203" spans="1:9" ht="19.5" customHeight="1" x14ac:dyDescent="0.2">
      <c r="A203" s="33"/>
      <c r="B203" s="33"/>
      <c r="C203" s="2"/>
      <c r="D203" s="17"/>
      <c r="E203" s="33"/>
      <c r="F203" s="33"/>
      <c r="G203" s="33"/>
      <c r="H203" s="33"/>
      <c r="I203" s="33"/>
    </row>
    <row r="204" spans="1:9" ht="19.5" customHeight="1" x14ac:dyDescent="0.2">
      <c r="A204" s="33"/>
      <c r="B204" s="33"/>
      <c r="C204" s="2"/>
      <c r="D204" s="17"/>
      <c r="E204" s="33"/>
      <c r="F204" s="33"/>
      <c r="G204" s="33"/>
      <c r="H204" s="33"/>
      <c r="I204" s="33"/>
    </row>
    <row r="205" spans="1:9" ht="19.5" customHeight="1" x14ac:dyDescent="0.2">
      <c r="A205" s="33"/>
      <c r="B205" s="33"/>
      <c r="C205" s="2"/>
      <c r="D205" s="17"/>
      <c r="E205" s="33"/>
      <c r="F205" s="33"/>
      <c r="G205" s="33"/>
      <c r="H205" s="33"/>
      <c r="I205" s="33"/>
    </row>
    <row r="206" spans="1:9" ht="19.5" customHeight="1" x14ac:dyDescent="0.2">
      <c r="A206" s="33"/>
      <c r="B206" s="33"/>
      <c r="C206" s="2"/>
      <c r="D206" s="17"/>
      <c r="E206" s="33"/>
      <c r="F206" s="33"/>
      <c r="G206" s="33"/>
      <c r="H206" s="33"/>
      <c r="I206" s="33"/>
    </row>
    <row r="207" spans="1:9" ht="19.5" customHeight="1" x14ac:dyDescent="0.2">
      <c r="A207" s="33"/>
      <c r="B207" s="33"/>
      <c r="C207" s="2"/>
      <c r="D207" s="17"/>
      <c r="E207" s="33"/>
      <c r="F207" s="33"/>
      <c r="G207" s="33"/>
      <c r="H207" s="33"/>
      <c r="I207" s="33"/>
    </row>
    <row r="208" spans="1:9" ht="19.5" customHeight="1" x14ac:dyDescent="0.2">
      <c r="A208" s="33"/>
      <c r="B208" s="33"/>
      <c r="C208" s="2"/>
      <c r="D208" s="17"/>
      <c r="E208" s="33"/>
      <c r="F208" s="33"/>
      <c r="G208" s="33"/>
      <c r="H208" s="33"/>
      <c r="I208" s="33"/>
    </row>
    <row r="209" spans="1:9" ht="19.5" customHeight="1" x14ac:dyDescent="0.2">
      <c r="A209" s="33"/>
      <c r="B209" s="33"/>
      <c r="C209" s="2"/>
      <c r="D209" s="17"/>
      <c r="E209" s="33"/>
      <c r="F209" s="33"/>
      <c r="G209" s="33"/>
      <c r="H209" s="33"/>
      <c r="I209" s="33"/>
    </row>
    <row r="210" spans="1:9" ht="19.5" customHeight="1" x14ac:dyDescent="0.2">
      <c r="A210" s="33"/>
      <c r="B210" s="33"/>
      <c r="C210" s="2"/>
      <c r="D210" s="17"/>
      <c r="E210" s="33"/>
      <c r="F210" s="33"/>
      <c r="G210" s="33"/>
      <c r="H210" s="33"/>
      <c r="I210" s="33"/>
    </row>
    <row r="211" spans="1:9" ht="19.5" customHeight="1" x14ac:dyDescent="0.2">
      <c r="A211" s="33"/>
      <c r="B211" s="33"/>
      <c r="C211" s="2"/>
      <c r="D211" s="17"/>
      <c r="E211" s="33"/>
      <c r="F211" s="33"/>
      <c r="G211" s="33"/>
      <c r="H211" s="33"/>
      <c r="I211" s="33"/>
    </row>
    <row r="212" spans="1:9" ht="19.5" customHeight="1" x14ac:dyDescent="0.2">
      <c r="A212" s="33"/>
      <c r="B212" s="33"/>
      <c r="C212" s="2"/>
      <c r="D212" s="17"/>
      <c r="E212" s="33"/>
      <c r="F212" s="33"/>
      <c r="G212" s="33"/>
      <c r="H212" s="33"/>
      <c r="I212" s="33"/>
    </row>
    <row r="213" spans="1:9" ht="19.5" customHeight="1" x14ac:dyDescent="0.2">
      <c r="A213" s="33"/>
      <c r="B213" s="33"/>
      <c r="C213" s="2"/>
      <c r="D213" s="17"/>
      <c r="E213" s="33"/>
      <c r="F213" s="33"/>
      <c r="G213" s="33"/>
      <c r="H213" s="33"/>
      <c r="I213" s="33"/>
    </row>
    <row r="214" spans="1:9" ht="19.5" customHeight="1" x14ac:dyDescent="0.2">
      <c r="A214" s="33"/>
      <c r="B214" s="33"/>
      <c r="C214" s="2"/>
      <c r="D214" s="17"/>
      <c r="E214" s="33"/>
      <c r="F214" s="33"/>
      <c r="G214" s="33"/>
      <c r="H214" s="33"/>
      <c r="I214" s="33"/>
    </row>
    <row r="215" spans="1:9" ht="19.5" customHeight="1" x14ac:dyDescent="0.2">
      <c r="A215" s="33"/>
      <c r="B215" s="33"/>
      <c r="C215" s="2"/>
      <c r="D215" s="17"/>
      <c r="E215" s="33"/>
      <c r="F215" s="33"/>
      <c r="G215" s="33"/>
      <c r="H215" s="33"/>
      <c r="I215" s="33"/>
    </row>
    <row r="216" spans="1:9" ht="19.5" customHeight="1" x14ac:dyDescent="0.2">
      <c r="A216" s="33"/>
      <c r="B216" s="33"/>
      <c r="C216" s="2"/>
      <c r="D216" s="17"/>
      <c r="E216" s="33"/>
      <c r="F216" s="33"/>
      <c r="G216" s="33"/>
      <c r="H216" s="33"/>
      <c r="I216" s="33"/>
    </row>
    <row r="217" spans="1:9" ht="19.5" customHeight="1" x14ac:dyDescent="0.2">
      <c r="A217" s="33"/>
      <c r="B217" s="33"/>
      <c r="C217" s="2"/>
      <c r="D217" s="17"/>
      <c r="E217" s="33"/>
      <c r="F217" s="33"/>
      <c r="G217" s="33"/>
      <c r="H217" s="33"/>
      <c r="I217" s="33"/>
    </row>
    <row r="218" spans="1:9" ht="19.5" customHeight="1" x14ac:dyDescent="0.2">
      <c r="A218" s="33"/>
      <c r="B218" s="33"/>
      <c r="C218" s="2"/>
      <c r="D218" s="17"/>
      <c r="E218" s="33"/>
      <c r="F218" s="33"/>
      <c r="G218" s="33"/>
      <c r="H218" s="33"/>
      <c r="I218" s="33"/>
    </row>
    <row r="219" spans="1:9" ht="19.5" customHeight="1" x14ac:dyDescent="0.2">
      <c r="A219" s="33"/>
      <c r="B219" s="33"/>
      <c r="C219" s="2"/>
      <c r="D219" s="17"/>
      <c r="E219" s="33"/>
      <c r="F219" s="33"/>
      <c r="G219" s="33"/>
      <c r="H219" s="33"/>
      <c r="I219" s="33"/>
    </row>
    <row r="220" spans="1:9" ht="19.5" customHeight="1" x14ac:dyDescent="0.2">
      <c r="A220" s="33"/>
      <c r="B220" s="33"/>
      <c r="C220" s="2"/>
      <c r="D220" s="17"/>
      <c r="E220" s="33"/>
      <c r="F220" s="33"/>
      <c r="G220" s="33"/>
      <c r="H220" s="33"/>
      <c r="I220" s="33"/>
    </row>
    <row r="221" spans="1:9" ht="19.5" customHeight="1" x14ac:dyDescent="0.2">
      <c r="A221" s="33"/>
      <c r="B221" s="33"/>
      <c r="C221" s="2"/>
      <c r="D221" s="17"/>
      <c r="E221" s="33"/>
      <c r="F221" s="33"/>
      <c r="G221" s="33"/>
      <c r="H221" s="33"/>
      <c r="I221" s="33"/>
    </row>
    <row r="222" spans="1:9" ht="19.5" customHeight="1" x14ac:dyDescent="0.2">
      <c r="A222" s="33"/>
      <c r="B222" s="33"/>
      <c r="C222" s="2"/>
      <c r="D222" s="17"/>
      <c r="E222" s="33"/>
      <c r="F222" s="33"/>
      <c r="G222" s="33"/>
      <c r="H222" s="33"/>
      <c r="I222" s="33"/>
    </row>
    <row r="223" spans="1:9" ht="19.5" customHeight="1" x14ac:dyDescent="0.2">
      <c r="A223" s="33"/>
      <c r="B223" s="33"/>
      <c r="C223" s="2"/>
      <c r="D223" s="17"/>
      <c r="E223" s="33"/>
      <c r="F223" s="33"/>
      <c r="G223" s="33"/>
      <c r="H223" s="33"/>
      <c r="I223" s="33"/>
    </row>
    <row r="224" spans="1:9" ht="19.5" customHeight="1" x14ac:dyDescent="0.2">
      <c r="A224" s="33"/>
      <c r="B224" s="33"/>
      <c r="C224" s="2"/>
      <c r="D224" s="17"/>
      <c r="E224" s="33"/>
      <c r="F224" s="33"/>
      <c r="G224" s="33"/>
      <c r="H224" s="33"/>
      <c r="I224" s="33"/>
    </row>
    <row r="225" spans="1:9" ht="19.5" customHeight="1" x14ac:dyDescent="0.2">
      <c r="A225" s="33"/>
      <c r="B225" s="33"/>
      <c r="C225" s="2"/>
      <c r="D225" s="17"/>
      <c r="E225" s="33"/>
      <c r="F225" s="33"/>
      <c r="G225" s="33"/>
      <c r="H225" s="33"/>
      <c r="I225" s="33"/>
    </row>
    <row r="226" spans="1:9" ht="19.5" customHeight="1" x14ac:dyDescent="0.2">
      <c r="A226" s="33"/>
      <c r="B226" s="33"/>
      <c r="C226" s="2"/>
      <c r="D226" s="17"/>
      <c r="E226" s="33"/>
      <c r="F226" s="33"/>
      <c r="G226" s="33"/>
      <c r="H226" s="33"/>
      <c r="I226" s="33"/>
    </row>
    <row r="227" spans="1:9" ht="19.5" customHeight="1" x14ac:dyDescent="0.2">
      <c r="A227" s="33"/>
      <c r="B227" s="33"/>
      <c r="C227" s="2"/>
      <c r="D227" s="17"/>
      <c r="E227" s="33"/>
      <c r="F227" s="33"/>
      <c r="G227" s="33"/>
      <c r="H227" s="33"/>
      <c r="I227" s="33"/>
    </row>
    <row r="228" spans="1:9" ht="19.5" customHeight="1" x14ac:dyDescent="0.2">
      <c r="A228" s="33"/>
      <c r="B228" s="33"/>
      <c r="C228" s="2"/>
      <c r="D228" s="17"/>
      <c r="E228" s="33"/>
      <c r="F228" s="33"/>
      <c r="G228" s="33"/>
      <c r="H228" s="33"/>
      <c r="I228" s="33"/>
    </row>
    <row r="229" spans="1:9" ht="19.5" customHeight="1" x14ac:dyDescent="0.2">
      <c r="A229" s="33"/>
      <c r="B229" s="33"/>
      <c r="C229" s="2"/>
      <c r="D229" s="17"/>
      <c r="E229" s="33"/>
      <c r="F229" s="33"/>
      <c r="G229" s="33"/>
      <c r="H229" s="33"/>
      <c r="I229" s="33"/>
    </row>
    <row r="230" spans="1:9" ht="19.5" customHeight="1" x14ac:dyDescent="0.2">
      <c r="A230" s="33"/>
      <c r="B230" s="33"/>
      <c r="C230" s="2"/>
      <c r="D230" s="17"/>
      <c r="E230" s="33"/>
      <c r="F230" s="33"/>
      <c r="G230" s="33"/>
      <c r="H230" s="33"/>
      <c r="I230" s="33"/>
    </row>
    <row r="231" spans="1:9" ht="19.5" customHeight="1" x14ac:dyDescent="0.2">
      <c r="A231" s="33"/>
      <c r="B231" s="33"/>
      <c r="C231" s="2"/>
      <c r="D231" s="17"/>
      <c r="E231" s="33"/>
      <c r="F231" s="33"/>
      <c r="G231" s="33"/>
      <c r="H231" s="33"/>
      <c r="I231" s="33"/>
    </row>
    <row r="232" spans="1:9" ht="19.5" customHeight="1" x14ac:dyDescent="0.2">
      <c r="A232" s="33"/>
      <c r="B232" s="33"/>
      <c r="C232" s="2"/>
      <c r="D232" s="17"/>
      <c r="E232" s="33"/>
      <c r="F232" s="33"/>
      <c r="G232" s="33"/>
      <c r="H232" s="33"/>
      <c r="I232" s="33"/>
    </row>
    <row r="233" spans="1:9" ht="19.5" customHeight="1" x14ac:dyDescent="0.2">
      <c r="A233" s="33"/>
      <c r="B233" s="33"/>
      <c r="C233" s="2"/>
      <c r="D233" s="17"/>
      <c r="E233" s="33"/>
      <c r="F233" s="33"/>
      <c r="G233" s="33"/>
      <c r="H233" s="33"/>
      <c r="I233" s="33"/>
    </row>
    <row r="234" spans="1:9" ht="19.5" customHeight="1" x14ac:dyDescent="0.2">
      <c r="A234" s="33"/>
      <c r="B234" s="33"/>
      <c r="C234" s="2"/>
      <c r="D234" s="17"/>
      <c r="E234" s="33"/>
      <c r="F234" s="33"/>
      <c r="G234" s="33"/>
      <c r="H234" s="33"/>
      <c r="I234" s="33"/>
    </row>
    <row r="235" spans="1:9" ht="19.5" customHeight="1" x14ac:dyDescent="0.2">
      <c r="A235" s="33"/>
      <c r="B235" s="33"/>
      <c r="C235" s="2"/>
      <c r="D235" s="17"/>
      <c r="E235" s="33"/>
      <c r="F235" s="33"/>
      <c r="G235" s="33"/>
      <c r="H235" s="33"/>
      <c r="I235" s="33"/>
    </row>
    <row r="236" spans="1:9" ht="19.5" customHeight="1" x14ac:dyDescent="0.2">
      <c r="A236" s="33"/>
      <c r="B236" s="33"/>
      <c r="C236" s="2"/>
      <c r="D236" s="17"/>
      <c r="E236" s="33"/>
      <c r="F236" s="33"/>
      <c r="G236" s="33"/>
      <c r="H236" s="33"/>
      <c r="I236" s="33"/>
    </row>
    <row r="237" spans="1:9" ht="19.5" customHeight="1" x14ac:dyDescent="0.2">
      <c r="A237" s="33"/>
      <c r="B237" s="33"/>
      <c r="C237" s="2"/>
      <c r="D237" s="17"/>
      <c r="E237" s="33"/>
      <c r="F237" s="33"/>
      <c r="G237" s="33"/>
      <c r="H237" s="33"/>
      <c r="I237" s="33"/>
    </row>
    <row r="238" spans="1:9" ht="19.5" customHeight="1" x14ac:dyDescent="0.2">
      <c r="A238" s="33"/>
      <c r="B238" s="33"/>
      <c r="C238" s="2"/>
      <c r="D238" s="17"/>
      <c r="E238" s="33"/>
      <c r="F238" s="33"/>
      <c r="G238" s="33"/>
      <c r="H238" s="33"/>
      <c r="I238" s="33"/>
    </row>
    <row r="239" spans="1:9" ht="19.5" customHeight="1" x14ac:dyDescent="0.2">
      <c r="A239" s="33"/>
      <c r="B239" s="33"/>
      <c r="C239" s="2"/>
      <c r="D239" s="17"/>
      <c r="E239" s="33"/>
      <c r="F239" s="33"/>
      <c r="G239" s="33"/>
      <c r="H239" s="33"/>
      <c r="I239" s="33"/>
    </row>
    <row r="240" spans="1:9" ht="19.5" customHeight="1" x14ac:dyDescent="0.2">
      <c r="A240" s="33"/>
      <c r="B240" s="33"/>
      <c r="C240" s="2"/>
      <c r="D240" s="17"/>
      <c r="E240" s="33"/>
      <c r="F240" s="33"/>
      <c r="G240" s="33"/>
      <c r="H240" s="33"/>
      <c r="I240" s="33"/>
    </row>
    <row r="241" spans="1:9" ht="19.5" customHeight="1" x14ac:dyDescent="0.2">
      <c r="A241" s="33"/>
      <c r="B241" s="33"/>
      <c r="C241" s="2"/>
      <c r="D241" s="17"/>
      <c r="E241" s="33"/>
      <c r="F241" s="33"/>
      <c r="G241" s="33"/>
      <c r="H241" s="33"/>
      <c r="I241" s="33"/>
    </row>
    <row r="242" spans="1:9" ht="19.5" customHeight="1" x14ac:dyDescent="0.2">
      <c r="A242" s="33"/>
      <c r="B242" s="33"/>
      <c r="C242" s="2"/>
      <c r="D242" s="17"/>
      <c r="E242" s="33"/>
      <c r="F242" s="33"/>
      <c r="G242" s="33"/>
      <c r="H242" s="33"/>
      <c r="I242" s="33"/>
    </row>
    <row r="243" spans="1:9" ht="19.5" customHeight="1" x14ac:dyDescent="0.2">
      <c r="A243" s="33"/>
      <c r="B243" s="33"/>
      <c r="C243" s="2"/>
      <c r="D243" s="17"/>
      <c r="E243" s="33"/>
      <c r="F243" s="33"/>
      <c r="G243" s="33"/>
      <c r="H243" s="33"/>
      <c r="I243" s="33"/>
    </row>
    <row r="244" spans="1:9" ht="19.5" customHeight="1" x14ac:dyDescent="0.2">
      <c r="A244" s="33"/>
      <c r="B244" s="33"/>
      <c r="C244" s="2"/>
      <c r="D244" s="17"/>
      <c r="E244" s="33"/>
      <c r="F244" s="33"/>
      <c r="G244" s="33"/>
      <c r="H244" s="33"/>
      <c r="I244" s="33"/>
    </row>
    <row r="245" spans="1:9" ht="19.5" customHeight="1" x14ac:dyDescent="0.2">
      <c r="A245" s="33"/>
      <c r="B245" s="33"/>
      <c r="C245" s="2"/>
      <c r="D245" s="17"/>
      <c r="E245" s="33"/>
      <c r="F245" s="33"/>
      <c r="G245" s="33"/>
      <c r="H245" s="33"/>
      <c r="I245" s="33"/>
    </row>
    <row r="246" spans="1:9" ht="19.5" customHeight="1" x14ac:dyDescent="0.2">
      <c r="A246" s="33"/>
      <c r="B246" s="33"/>
      <c r="C246" s="2"/>
      <c r="D246" s="17"/>
      <c r="E246" s="33"/>
      <c r="F246" s="33"/>
      <c r="G246" s="33"/>
      <c r="H246" s="33"/>
      <c r="I246" s="33"/>
    </row>
    <row r="247" spans="1:9" ht="19.5" customHeight="1" x14ac:dyDescent="0.2">
      <c r="A247" s="33"/>
      <c r="B247" s="33"/>
      <c r="C247" s="2"/>
      <c r="D247" s="17"/>
      <c r="E247" s="33"/>
      <c r="F247" s="33"/>
      <c r="G247" s="33"/>
      <c r="H247" s="33"/>
      <c r="I247" s="33"/>
    </row>
    <row r="248" spans="1:9" ht="19.5" customHeight="1" x14ac:dyDescent="0.2">
      <c r="A248" s="33"/>
      <c r="B248" s="33"/>
      <c r="C248" s="2"/>
      <c r="D248" s="17"/>
      <c r="E248" s="33"/>
      <c r="F248" s="33"/>
      <c r="G248" s="33"/>
      <c r="H248" s="33"/>
      <c r="I248" s="33"/>
    </row>
    <row r="249" spans="1:9" ht="19.5" customHeight="1" x14ac:dyDescent="0.2">
      <c r="A249" s="33"/>
      <c r="B249" s="33"/>
      <c r="C249" s="2"/>
      <c r="D249" s="17"/>
      <c r="E249" s="33"/>
      <c r="F249" s="33"/>
      <c r="G249" s="33"/>
      <c r="H249" s="33"/>
      <c r="I249" s="33"/>
    </row>
    <row r="250" spans="1:9" ht="19.5" customHeight="1" x14ac:dyDescent="0.2">
      <c r="A250" s="33"/>
      <c r="B250" s="33"/>
      <c r="C250" s="2"/>
      <c r="D250" s="17"/>
      <c r="E250" s="33"/>
      <c r="F250" s="33"/>
      <c r="G250" s="33"/>
      <c r="H250" s="33"/>
      <c r="I250" s="33"/>
    </row>
    <row r="251" spans="1:9" ht="19.5" customHeight="1" x14ac:dyDescent="0.2">
      <c r="A251" s="33"/>
      <c r="B251" s="33"/>
      <c r="C251" s="2"/>
      <c r="D251" s="17"/>
      <c r="E251" s="33"/>
      <c r="F251" s="33"/>
      <c r="G251" s="33"/>
      <c r="H251" s="33"/>
      <c r="I251" s="33"/>
    </row>
    <row r="252" spans="1:9" ht="19.5" customHeight="1" x14ac:dyDescent="0.2">
      <c r="A252" s="33"/>
      <c r="B252" s="33"/>
      <c r="C252" s="2"/>
      <c r="D252" s="17"/>
      <c r="E252" s="33"/>
      <c r="F252" s="33"/>
      <c r="G252" s="33"/>
      <c r="H252" s="33"/>
      <c r="I252" s="33"/>
    </row>
    <row r="253" spans="1:9" ht="19.5" customHeight="1" x14ac:dyDescent="0.2">
      <c r="A253" s="33"/>
      <c r="B253" s="33"/>
      <c r="C253" s="2"/>
      <c r="D253" s="17"/>
      <c r="E253" s="33"/>
      <c r="F253" s="33"/>
      <c r="G253" s="33"/>
      <c r="H253" s="33"/>
      <c r="I253" s="33"/>
    </row>
    <row r="254" spans="1:9" ht="19.5" customHeight="1" x14ac:dyDescent="0.2">
      <c r="A254" s="33"/>
      <c r="B254" s="33"/>
      <c r="C254" s="2"/>
      <c r="D254" s="17"/>
      <c r="E254" s="33"/>
      <c r="F254" s="33"/>
      <c r="G254" s="33"/>
      <c r="H254" s="33"/>
      <c r="I254" s="33"/>
    </row>
    <row r="255" spans="1:9" ht="19.5" customHeight="1" x14ac:dyDescent="0.2">
      <c r="A255" s="33"/>
      <c r="B255" s="33"/>
      <c r="C255" s="2"/>
      <c r="D255" s="17"/>
      <c r="E255" s="33"/>
      <c r="F255" s="33"/>
      <c r="G255" s="33"/>
      <c r="H255" s="33"/>
      <c r="I255" s="33"/>
    </row>
    <row r="256" spans="1:9" ht="19.5" customHeight="1" x14ac:dyDescent="0.2">
      <c r="A256" s="33"/>
      <c r="B256" s="33"/>
      <c r="C256" s="2"/>
      <c r="D256" s="17"/>
      <c r="E256" s="33"/>
      <c r="F256" s="33"/>
      <c r="G256" s="33"/>
      <c r="H256" s="33"/>
      <c r="I256" s="33"/>
    </row>
    <row r="257" spans="1:9" ht="19.5" customHeight="1" x14ac:dyDescent="0.2">
      <c r="A257" s="33"/>
      <c r="B257" s="33"/>
      <c r="C257" s="2"/>
      <c r="D257" s="17"/>
      <c r="E257" s="33"/>
      <c r="F257" s="33"/>
      <c r="G257" s="33"/>
      <c r="H257" s="33"/>
      <c r="I257" s="33"/>
    </row>
    <row r="258" spans="1:9" ht="19.5" customHeight="1" x14ac:dyDescent="0.2">
      <c r="A258" s="33"/>
      <c r="B258" s="33"/>
      <c r="C258" s="2"/>
      <c r="D258" s="17"/>
      <c r="E258" s="33"/>
      <c r="F258" s="33"/>
      <c r="G258" s="33"/>
      <c r="H258" s="33"/>
      <c r="I258" s="33"/>
    </row>
    <row r="259" spans="1:9" ht="19.5" customHeight="1" x14ac:dyDescent="0.2">
      <c r="A259" s="33"/>
      <c r="B259" s="33"/>
      <c r="C259" s="2"/>
      <c r="D259" s="17"/>
      <c r="E259" s="33"/>
      <c r="F259" s="33"/>
      <c r="G259" s="33"/>
      <c r="H259" s="33"/>
      <c r="I259" s="33"/>
    </row>
    <row r="260" spans="1:9" ht="19.5" customHeight="1" x14ac:dyDescent="0.2">
      <c r="A260" s="33"/>
      <c r="B260" s="33"/>
      <c r="C260" s="2"/>
      <c r="D260" s="17"/>
      <c r="E260" s="33"/>
      <c r="F260" s="33"/>
      <c r="G260" s="33"/>
      <c r="H260" s="33"/>
      <c r="I260" s="33"/>
    </row>
    <row r="261" spans="1:9" ht="19.5" customHeight="1" x14ac:dyDescent="0.2">
      <c r="A261" s="33"/>
      <c r="B261" s="33"/>
      <c r="C261" s="2"/>
      <c r="D261" s="17"/>
      <c r="E261" s="33"/>
      <c r="F261" s="33"/>
      <c r="G261" s="33"/>
      <c r="H261" s="33"/>
      <c r="I261" s="33"/>
    </row>
    <row r="262" spans="1:9" ht="19.5" customHeight="1" x14ac:dyDescent="0.2">
      <c r="A262" s="33"/>
      <c r="B262" s="33"/>
      <c r="C262" s="2"/>
      <c r="D262" s="17"/>
      <c r="E262" s="33"/>
      <c r="F262" s="33"/>
      <c r="G262" s="33"/>
      <c r="H262" s="33"/>
      <c r="I262" s="33"/>
    </row>
    <row r="263" spans="1:9" ht="19.5" customHeight="1" x14ac:dyDescent="0.2">
      <c r="A263" s="33"/>
      <c r="B263" s="33"/>
      <c r="C263" s="2"/>
      <c r="D263" s="17"/>
      <c r="E263" s="33"/>
      <c r="F263" s="33"/>
      <c r="G263" s="33"/>
      <c r="H263" s="33"/>
      <c r="I263" s="33"/>
    </row>
    <row r="264" spans="1:9" ht="19.5" customHeight="1" x14ac:dyDescent="0.2">
      <c r="A264" s="33"/>
      <c r="B264" s="33"/>
      <c r="C264" s="2"/>
      <c r="D264" s="17"/>
      <c r="E264" s="33"/>
      <c r="F264" s="33"/>
      <c r="G264" s="33"/>
      <c r="H264" s="33"/>
      <c r="I264" s="33"/>
    </row>
    <row r="265" spans="1:9" ht="19.5" customHeight="1" x14ac:dyDescent="0.2">
      <c r="A265" s="33"/>
      <c r="B265" s="33"/>
      <c r="C265" s="2"/>
      <c r="D265" s="17"/>
      <c r="E265" s="33"/>
      <c r="F265" s="33"/>
      <c r="G265" s="33"/>
      <c r="H265" s="33"/>
      <c r="I265" s="33"/>
    </row>
    <row r="266" spans="1:9" ht="19.5" customHeight="1" x14ac:dyDescent="0.2">
      <c r="A266" s="33"/>
      <c r="B266" s="33"/>
      <c r="C266" s="2"/>
      <c r="D266" s="17"/>
      <c r="E266" s="33"/>
      <c r="F266" s="33"/>
      <c r="G266" s="33"/>
      <c r="H266" s="33"/>
      <c r="I266" s="33"/>
    </row>
    <row r="267" spans="1:9" ht="19.5" customHeight="1" x14ac:dyDescent="0.2">
      <c r="A267" s="33"/>
      <c r="B267" s="33"/>
      <c r="C267" s="2"/>
      <c r="D267" s="17"/>
      <c r="E267" s="33"/>
      <c r="F267" s="33"/>
      <c r="G267" s="33"/>
      <c r="H267" s="33"/>
      <c r="I267" s="33"/>
    </row>
    <row r="268" spans="1:9" ht="19.5" customHeight="1" x14ac:dyDescent="0.2">
      <c r="A268" s="33"/>
      <c r="B268" s="33"/>
      <c r="C268" s="2"/>
      <c r="D268" s="17"/>
      <c r="E268" s="33"/>
      <c r="F268" s="33"/>
      <c r="G268" s="33"/>
      <c r="H268" s="33"/>
      <c r="I268" s="33"/>
    </row>
    <row r="269" spans="1:9" ht="19.5" customHeight="1" x14ac:dyDescent="0.2">
      <c r="A269" s="33"/>
      <c r="B269" s="33"/>
      <c r="C269" s="2"/>
      <c r="D269" s="17"/>
      <c r="E269" s="33"/>
      <c r="F269" s="33"/>
      <c r="G269" s="33"/>
      <c r="H269" s="33"/>
      <c r="I269" s="33"/>
    </row>
    <row r="270" spans="1:9" ht="19.5" customHeight="1" x14ac:dyDescent="0.2">
      <c r="A270" s="33"/>
      <c r="B270" s="33"/>
      <c r="C270" s="2"/>
      <c r="D270" s="17"/>
      <c r="E270" s="33"/>
      <c r="F270" s="33"/>
      <c r="G270" s="33"/>
      <c r="H270" s="33"/>
      <c r="I270" s="33"/>
    </row>
    <row r="271" spans="1:9" ht="19.5" customHeight="1" x14ac:dyDescent="0.2">
      <c r="A271" s="33"/>
      <c r="B271" s="33"/>
      <c r="C271" s="2"/>
      <c r="D271" s="17"/>
      <c r="E271" s="33"/>
      <c r="F271" s="33"/>
      <c r="G271" s="33"/>
      <c r="H271" s="33"/>
      <c r="I271" s="33"/>
    </row>
    <row r="272" spans="1:9" ht="19.5" customHeight="1" x14ac:dyDescent="0.2">
      <c r="A272" s="33"/>
      <c r="B272" s="33"/>
      <c r="C272" s="2"/>
      <c r="D272" s="17"/>
      <c r="E272" s="33"/>
      <c r="F272" s="33"/>
      <c r="G272" s="33"/>
      <c r="H272" s="33"/>
      <c r="I272" s="33"/>
    </row>
    <row r="273" spans="1:9" ht="19.5" customHeight="1" x14ac:dyDescent="0.2">
      <c r="A273" s="33"/>
      <c r="B273" s="33"/>
      <c r="C273" s="2"/>
      <c r="D273" s="17"/>
      <c r="E273" s="33"/>
      <c r="F273" s="33"/>
      <c r="G273" s="33"/>
      <c r="H273" s="33"/>
      <c r="I273" s="33"/>
    </row>
    <row r="274" spans="1:9" ht="19.5" customHeight="1" x14ac:dyDescent="0.2">
      <c r="A274" s="33"/>
      <c r="B274" s="33"/>
      <c r="C274" s="2"/>
      <c r="D274" s="17"/>
      <c r="E274" s="33"/>
      <c r="F274" s="33"/>
      <c r="G274" s="33"/>
      <c r="H274" s="33"/>
      <c r="I274" s="33"/>
    </row>
    <row r="275" spans="1:9" ht="19.5" customHeight="1" x14ac:dyDescent="0.2">
      <c r="A275" s="33"/>
      <c r="B275" s="33"/>
      <c r="C275" s="2"/>
      <c r="D275" s="17"/>
      <c r="E275" s="33"/>
      <c r="F275" s="33"/>
      <c r="G275" s="33"/>
      <c r="H275" s="33"/>
      <c r="I275" s="33"/>
    </row>
    <row r="276" spans="1:9" ht="19.5" customHeight="1" x14ac:dyDescent="0.2">
      <c r="A276" s="33"/>
      <c r="B276" s="33"/>
      <c r="C276" s="2"/>
      <c r="D276" s="17"/>
      <c r="E276" s="33"/>
      <c r="F276" s="33"/>
      <c r="G276" s="33"/>
      <c r="H276" s="33"/>
      <c r="I276" s="33"/>
    </row>
    <row r="277" spans="1:9" ht="19.5" customHeight="1" x14ac:dyDescent="0.2">
      <c r="A277" s="33"/>
      <c r="B277" s="33"/>
      <c r="C277" s="2"/>
      <c r="D277" s="17"/>
      <c r="E277" s="33"/>
      <c r="F277" s="33"/>
      <c r="G277" s="33"/>
      <c r="H277" s="33"/>
      <c r="I277" s="33"/>
    </row>
    <row r="278" spans="1:9" ht="19.5" customHeight="1" x14ac:dyDescent="0.2">
      <c r="A278" s="33"/>
      <c r="B278" s="33"/>
      <c r="C278" s="2"/>
      <c r="D278" s="17"/>
      <c r="E278" s="33"/>
      <c r="F278" s="33"/>
      <c r="G278" s="33"/>
      <c r="H278" s="33"/>
      <c r="I278" s="33"/>
    </row>
    <row r="279" spans="1:9" ht="19.5" customHeight="1" x14ac:dyDescent="0.2">
      <c r="A279" s="33"/>
      <c r="B279" s="33"/>
      <c r="C279" s="2"/>
      <c r="D279" s="17"/>
      <c r="E279" s="33"/>
      <c r="F279" s="33"/>
      <c r="G279" s="33"/>
      <c r="H279" s="33"/>
      <c r="I279" s="33"/>
    </row>
    <row r="280" spans="1:9" ht="19.5" customHeight="1" x14ac:dyDescent="0.2">
      <c r="A280" s="33"/>
      <c r="B280" s="33"/>
      <c r="C280" s="2"/>
      <c r="D280" s="17"/>
      <c r="E280" s="33"/>
      <c r="F280" s="33"/>
      <c r="G280" s="33"/>
      <c r="H280" s="33"/>
      <c r="I280" s="33"/>
    </row>
    <row r="281" spans="1:9" ht="19.5" customHeight="1" x14ac:dyDescent="0.2">
      <c r="A281" s="33"/>
      <c r="B281" s="33"/>
      <c r="C281" s="2"/>
      <c r="D281" s="17"/>
      <c r="E281" s="33"/>
      <c r="F281" s="33"/>
      <c r="G281" s="33"/>
      <c r="H281" s="33"/>
      <c r="I281" s="33"/>
    </row>
    <row r="282" spans="1:9" ht="19.5" customHeight="1" x14ac:dyDescent="0.2">
      <c r="A282" s="33"/>
      <c r="B282" s="33"/>
      <c r="C282" s="2"/>
      <c r="D282" s="17"/>
      <c r="E282" s="33"/>
      <c r="F282" s="33"/>
      <c r="G282" s="33"/>
      <c r="H282" s="33"/>
      <c r="I282" s="33"/>
    </row>
    <row r="283" spans="1:9" ht="19.5" customHeight="1" x14ac:dyDescent="0.2">
      <c r="A283" s="33"/>
      <c r="B283" s="33"/>
      <c r="C283" s="2"/>
      <c r="D283" s="17"/>
      <c r="E283" s="33"/>
      <c r="F283" s="33"/>
      <c r="G283" s="33"/>
      <c r="H283" s="33"/>
      <c r="I283" s="33"/>
    </row>
    <row r="284" spans="1:9" ht="19.5" customHeight="1" x14ac:dyDescent="0.2">
      <c r="A284" s="33"/>
      <c r="B284" s="33"/>
      <c r="C284" s="2"/>
      <c r="D284" s="17"/>
      <c r="E284" s="33"/>
      <c r="F284" s="33"/>
      <c r="G284" s="33"/>
      <c r="H284" s="33"/>
      <c r="I284" s="33"/>
    </row>
    <row r="285" spans="1:9" ht="19.5" customHeight="1" x14ac:dyDescent="0.2">
      <c r="A285" s="33"/>
      <c r="B285" s="33"/>
      <c r="C285" s="2"/>
      <c r="D285" s="17"/>
      <c r="E285" s="33"/>
      <c r="F285" s="33"/>
      <c r="G285" s="33"/>
      <c r="H285" s="33"/>
      <c r="I285" s="33"/>
    </row>
    <row r="286" spans="1:9" ht="19.5" customHeight="1" x14ac:dyDescent="0.2">
      <c r="A286" s="33"/>
      <c r="B286" s="33"/>
      <c r="C286" s="2"/>
      <c r="D286" s="17"/>
      <c r="E286" s="33"/>
      <c r="F286" s="33"/>
      <c r="G286" s="33"/>
      <c r="H286" s="33"/>
      <c r="I286" s="33"/>
    </row>
    <row r="287" spans="1:9" ht="19.5" customHeight="1" x14ac:dyDescent="0.2">
      <c r="A287" s="33"/>
      <c r="B287" s="33"/>
      <c r="C287" s="2"/>
      <c r="D287" s="17"/>
      <c r="E287" s="33"/>
      <c r="F287" s="33"/>
      <c r="G287" s="33"/>
      <c r="H287" s="33"/>
      <c r="I287" s="33"/>
    </row>
    <row r="288" spans="1:9" ht="19.5" customHeight="1" x14ac:dyDescent="0.2">
      <c r="A288" s="33"/>
      <c r="B288" s="33"/>
      <c r="C288" s="2"/>
      <c r="D288" s="17"/>
      <c r="E288" s="33"/>
      <c r="F288" s="33"/>
      <c r="G288" s="33"/>
      <c r="H288" s="33"/>
      <c r="I288" s="33"/>
    </row>
    <row r="289" spans="1:9" ht="19.5" customHeight="1" x14ac:dyDescent="0.2">
      <c r="A289" s="33"/>
      <c r="B289" s="33"/>
      <c r="C289" s="2"/>
      <c r="D289" s="17"/>
      <c r="E289" s="33"/>
      <c r="F289" s="33"/>
      <c r="G289" s="33"/>
      <c r="H289" s="33"/>
      <c r="I289" s="33"/>
    </row>
    <row r="290" spans="1:9" ht="19.5" customHeight="1" x14ac:dyDescent="0.2">
      <c r="A290" s="33"/>
      <c r="B290" s="33"/>
      <c r="C290" s="2"/>
      <c r="D290" s="17"/>
      <c r="E290" s="33"/>
      <c r="F290" s="33"/>
      <c r="G290" s="33"/>
      <c r="H290" s="33"/>
      <c r="I290" s="33"/>
    </row>
    <row r="291" spans="1:9" ht="19.5" customHeight="1" x14ac:dyDescent="0.2">
      <c r="A291" s="33"/>
      <c r="B291" s="33"/>
      <c r="C291" s="2"/>
      <c r="D291" s="17"/>
      <c r="E291" s="33"/>
      <c r="F291" s="33"/>
      <c r="G291" s="33"/>
      <c r="H291" s="33"/>
      <c r="I291" s="33"/>
    </row>
    <row r="292" spans="1:9" ht="19.5" customHeight="1" x14ac:dyDescent="0.2">
      <c r="A292" s="33"/>
      <c r="B292" s="33"/>
      <c r="C292" s="2"/>
      <c r="D292" s="17"/>
      <c r="E292" s="33"/>
      <c r="F292" s="33"/>
      <c r="G292" s="33"/>
      <c r="H292" s="33"/>
      <c r="I292" s="33"/>
    </row>
    <row r="293" spans="1:9" ht="19.5" customHeight="1" x14ac:dyDescent="0.2">
      <c r="A293" s="33"/>
      <c r="B293" s="33"/>
      <c r="C293" s="2"/>
      <c r="D293" s="17"/>
      <c r="E293" s="33"/>
      <c r="F293" s="33"/>
      <c r="G293" s="33"/>
      <c r="H293" s="33"/>
      <c r="I293" s="33"/>
    </row>
    <row r="294" spans="1:9" ht="19.5" customHeight="1" x14ac:dyDescent="0.2">
      <c r="A294" s="33"/>
      <c r="B294" s="33"/>
      <c r="C294" s="2"/>
      <c r="D294" s="17"/>
      <c r="E294" s="33"/>
      <c r="F294" s="33"/>
      <c r="G294" s="33"/>
      <c r="H294" s="33"/>
      <c r="I294" s="33"/>
    </row>
    <row r="295" spans="1:9" ht="19.5" customHeight="1" x14ac:dyDescent="0.2">
      <c r="A295" s="33"/>
      <c r="B295" s="33"/>
      <c r="C295" s="2"/>
      <c r="D295" s="17"/>
      <c r="E295" s="33"/>
      <c r="F295" s="33"/>
      <c r="G295" s="33"/>
      <c r="H295" s="33"/>
      <c r="I295" s="33"/>
    </row>
    <row r="296" spans="1:9" ht="19.5" customHeight="1" x14ac:dyDescent="0.2">
      <c r="A296" s="33"/>
      <c r="B296" s="33"/>
      <c r="C296" s="2"/>
      <c r="D296" s="17"/>
      <c r="E296" s="33"/>
      <c r="F296" s="33"/>
      <c r="G296" s="33"/>
      <c r="H296" s="33"/>
      <c r="I296" s="33"/>
    </row>
    <row r="297" spans="1:9" ht="19.5" customHeight="1" x14ac:dyDescent="0.2">
      <c r="A297" s="33"/>
      <c r="B297" s="33"/>
      <c r="C297" s="2"/>
      <c r="D297" s="17"/>
      <c r="E297" s="33"/>
      <c r="F297" s="33"/>
      <c r="G297" s="33"/>
      <c r="H297" s="33"/>
      <c r="I297" s="33"/>
    </row>
    <row r="298" spans="1:9" ht="19.5" customHeight="1" x14ac:dyDescent="0.2">
      <c r="A298" s="33"/>
      <c r="B298" s="33"/>
      <c r="C298" s="2"/>
      <c r="D298" s="17"/>
      <c r="E298" s="33"/>
      <c r="F298" s="33"/>
      <c r="G298" s="33"/>
      <c r="H298" s="33"/>
      <c r="I298" s="33"/>
    </row>
    <row r="299" spans="1:9" ht="19.5" customHeight="1" x14ac:dyDescent="0.2">
      <c r="A299" s="33"/>
      <c r="B299" s="33"/>
      <c r="C299" s="2"/>
      <c r="D299" s="17"/>
      <c r="E299" s="33"/>
      <c r="F299" s="33"/>
      <c r="G299" s="33"/>
      <c r="H299" s="33"/>
      <c r="I299" s="33"/>
    </row>
    <row r="300" spans="1:9" ht="19.5" customHeight="1" x14ac:dyDescent="0.2">
      <c r="A300" s="33"/>
      <c r="B300" s="33"/>
      <c r="C300" s="2"/>
      <c r="D300" s="17"/>
      <c r="E300" s="33"/>
      <c r="F300" s="33"/>
      <c r="G300" s="33"/>
      <c r="H300" s="33"/>
      <c r="I300" s="33"/>
    </row>
    <row r="301" spans="1:9" ht="19.5" customHeight="1" x14ac:dyDescent="0.2">
      <c r="A301" s="33"/>
      <c r="B301" s="33"/>
      <c r="C301" s="2"/>
      <c r="D301" s="17"/>
      <c r="E301" s="33"/>
      <c r="F301" s="33"/>
      <c r="G301" s="33"/>
      <c r="H301" s="33"/>
      <c r="I301" s="33"/>
    </row>
    <row r="302" spans="1:9" ht="19.5" customHeight="1" x14ac:dyDescent="0.2">
      <c r="A302" s="33"/>
      <c r="B302" s="33"/>
      <c r="C302" s="2"/>
      <c r="D302" s="17"/>
      <c r="E302" s="33"/>
      <c r="F302" s="33"/>
      <c r="G302" s="33"/>
      <c r="H302" s="33"/>
      <c r="I302" s="33"/>
    </row>
    <row r="303" spans="1:9" ht="19.5" customHeight="1" x14ac:dyDescent="0.2">
      <c r="A303" s="33"/>
      <c r="B303" s="33"/>
      <c r="C303" s="2"/>
      <c r="D303" s="17"/>
      <c r="E303" s="33"/>
      <c r="F303" s="33"/>
      <c r="G303" s="33"/>
      <c r="H303" s="33"/>
      <c r="I303" s="33"/>
    </row>
    <row r="304" spans="1:9" ht="19.5" customHeight="1" x14ac:dyDescent="0.2">
      <c r="A304" s="33"/>
      <c r="B304" s="33"/>
      <c r="C304" s="2"/>
      <c r="D304" s="17"/>
      <c r="E304" s="33"/>
      <c r="F304" s="33"/>
      <c r="G304" s="33"/>
      <c r="H304" s="33"/>
      <c r="I304" s="33"/>
    </row>
    <row r="305" spans="1:9" ht="19.5" customHeight="1" x14ac:dyDescent="0.2">
      <c r="A305" s="33"/>
      <c r="B305" s="33"/>
      <c r="C305" s="2"/>
      <c r="D305" s="17"/>
      <c r="E305" s="33"/>
      <c r="F305" s="33"/>
      <c r="G305" s="33"/>
      <c r="H305" s="33"/>
      <c r="I305" s="33"/>
    </row>
    <row r="306" spans="1:9" ht="19.5" customHeight="1" x14ac:dyDescent="0.2">
      <c r="A306" s="33"/>
      <c r="B306" s="33"/>
      <c r="C306" s="2"/>
      <c r="D306" s="17"/>
      <c r="E306" s="33"/>
      <c r="F306" s="33"/>
      <c r="G306" s="33"/>
      <c r="H306" s="33"/>
      <c r="I306" s="33"/>
    </row>
    <row r="307" spans="1:9" ht="19.5" customHeight="1" x14ac:dyDescent="0.2">
      <c r="A307" s="33"/>
      <c r="B307" s="33"/>
      <c r="C307" s="2"/>
      <c r="D307" s="17"/>
      <c r="E307" s="33"/>
      <c r="F307" s="33"/>
      <c r="G307" s="33"/>
      <c r="H307" s="33"/>
      <c r="I307" s="33"/>
    </row>
    <row r="308" spans="1:9" ht="19.5" customHeight="1" x14ac:dyDescent="0.2">
      <c r="A308" s="33"/>
      <c r="B308" s="33"/>
      <c r="C308" s="2"/>
      <c r="D308" s="17"/>
      <c r="E308" s="33"/>
      <c r="F308" s="33"/>
      <c r="G308" s="33"/>
      <c r="H308" s="33"/>
      <c r="I308" s="33"/>
    </row>
    <row r="309" spans="1:9" ht="19.5" customHeight="1" x14ac:dyDescent="0.2">
      <c r="A309" s="33"/>
      <c r="B309" s="33"/>
      <c r="C309" s="2"/>
      <c r="D309" s="17"/>
      <c r="E309" s="33"/>
      <c r="F309" s="33"/>
      <c r="G309" s="33"/>
      <c r="H309" s="33"/>
      <c r="I309" s="33"/>
    </row>
    <row r="310" spans="1:9" ht="19.5" customHeight="1" x14ac:dyDescent="0.2">
      <c r="A310" s="33"/>
      <c r="B310" s="33"/>
      <c r="C310" s="2"/>
      <c r="D310" s="17"/>
      <c r="E310" s="33"/>
      <c r="F310" s="33"/>
      <c r="G310" s="33"/>
      <c r="H310" s="33"/>
      <c r="I310" s="33"/>
    </row>
    <row r="311" spans="1:9" ht="19.5" customHeight="1" x14ac:dyDescent="0.2">
      <c r="A311" s="33"/>
      <c r="B311" s="33"/>
      <c r="C311" s="2"/>
      <c r="D311" s="17"/>
      <c r="E311" s="33"/>
      <c r="F311" s="33"/>
      <c r="G311" s="33"/>
      <c r="H311" s="33"/>
      <c r="I311" s="33"/>
    </row>
    <row r="312" spans="1:9" ht="19.5" customHeight="1" x14ac:dyDescent="0.2">
      <c r="A312" s="33"/>
      <c r="B312" s="33"/>
      <c r="C312" s="2"/>
      <c r="D312" s="17"/>
      <c r="E312" s="33"/>
      <c r="F312" s="33"/>
      <c r="G312" s="33"/>
      <c r="H312" s="33"/>
      <c r="I312" s="33"/>
    </row>
    <row r="313" spans="1:9" ht="19.5" customHeight="1" x14ac:dyDescent="0.2">
      <c r="A313" s="33"/>
      <c r="B313" s="33"/>
      <c r="C313" s="2"/>
      <c r="D313" s="17"/>
      <c r="E313" s="33"/>
      <c r="F313" s="33"/>
      <c r="G313" s="33"/>
      <c r="H313" s="33"/>
      <c r="I313" s="33"/>
    </row>
    <row r="314" spans="1:9" ht="19.5" customHeight="1" x14ac:dyDescent="0.2">
      <c r="A314" s="33"/>
      <c r="B314" s="33"/>
      <c r="C314" s="2"/>
      <c r="D314" s="17"/>
      <c r="E314" s="33"/>
      <c r="F314" s="33"/>
      <c r="G314" s="33"/>
      <c r="H314" s="33"/>
      <c r="I314" s="33"/>
    </row>
    <row r="315" spans="1:9" ht="19.5" customHeight="1" x14ac:dyDescent="0.2">
      <c r="A315" s="33"/>
      <c r="B315" s="33"/>
      <c r="C315" s="2"/>
      <c r="D315" s="17"/>
      <c r="E315" s="33"/>
      <c r="F315" s="33"/>
      <c r="G315" s="33"/>
      <c r="H315" s="33"/>
      <c r="I315" s="33"/>
    </row>
    <row r="316" spans="1:9" ht="19.5" customHeight="1" x14ac:dyDescent="0.2">
      <c r="A316" s="33"/>
      <c r="B316" s="33"/>
      <c r="C316" s="2"/>
      <c r="D316" s="17"/>
      <c r="E316" s="33"/>
      <c r="F316" s="33"/>
      <c r="G316" s="33"/>
      <c r="H316" s="33"/>
      <c r="I316" s="33"/>
    </row>
    <row r="317" spans="1:9" ht="19.5" customHeight="1" x14ac:dyDescent="0.2">
      <c r="A317" s="33"/>
      <c r="B317" s="33"/>
      <c r="C317" s="2"/>
      <c r="D317" s="17"/>
      <c r="E317" s="33"/>
      <c r="F317" s="33"/>
      <c r="G317" s="33"/>
      <c r="H317" s="33"/>
      <c r="I317" s="33"/>
    </row>
    <row r="318" spans="1:9" ht="19.5" customHeight="1" x14ac:dyDescent="0.2">
      <c r="A318" s="33"/>
      <c r="B318" s="33"/>
      <c r="C318" s="2"/>
      <c r="D318" s="17"/>
      <c r="E318" s="33"/>
      <c r="F318" s="33"/>
      <c r="G318" s="33"/>
      <c r="H318" s="33"/>
      <c r="I318" s="33"/>
    </row>
    <row r="319" spans="1:9" ht="19.5" customHeight="1" x14ac:dyDescent="0.2">
      <c r="A319" s="33"/>
      <c r="B319" s="33"/>
      <c r="C319" s="2"/>
      <c r="D319" s="17"/>
      <c r="E319" s="33"/>
      <c r="F319" s="33"/>
      <c r="G319" s="33"/>
      <c r="H319" s="33"/>
      <c r="I319" s="33"/>
    </row>
    <row r="320" spans="1:9" ht="19.5" customHeight="1" x14ac:dyDescent="0.2">
      <c r="A320" s="33"/>
      <c r="B320" s="33"/>
      <c r="C320" s="2"/>
      <c r="D320" s="17"/>
      <c r="E320" s="33"/>
      <c r="F320" s="33"/>
      <c r="G320" s="33"/>
      <c r="H320" s="33"/>
      <c r="I320" s="33"/>
    </row>
    <row r="321" spans="1:9" ht="19.5" customHeight="1" x14ac:dyDescent="0.2">
      <c r="A321" s="33"/>
      <c r="B321" s="33"/>
      <c r="C321" s="2"/>
      <c r="D321" s="17"/>
      <c r="E321" s="33"/>
      <c r="F321" s="33"/>
      <c r="G321" s="33"/>
      <c r="H321" s="33"/>
      <c r="I321" s="33"/>
    </row>
    <row r="322" spans="1:9" ht="19.5" customHeight="1" x14ac:dyDescent="0.2">
      <c r="A322" s="33"/>
      <c r="B322" s="33"/>
      <c r="C322" s="2"/>
      <c r="D322" s="17"/>
      <c r="E322" s="33"/>
      <c r="F322" s="33"/>
      <c r="G322" s="33"/>
      <c r="H322" s="33"/>
      <c r="I322" s="33"/>
    </row>
    <row r="323" spans="1:9" ht="19.5" customHeight="1" x14ac:dyDescent="0.2">
      <c r="A323" s="33"/>
      <c r="B323" s="33"/>
      <c r="C323" s="2"/>
      <c r="D323" s="17"/>
      <c r="E323" s="33"/>
      <c r="F323" s="33"/>
      <c r="G323" s="33"/>
      <c r="H323" s="33"/>
      <c r="I323" s="33"/>
    </row>
    <row r="324" spans="1:9" ht="19.5" customHeight="1" x14ac:dyDescent="0.2">
      <c r="A324" s="33"/>
      <c r="B324" s="33"/>
      <c r="C324" s="2"/>
      <c r="D324" s="17"/>
      <c r="E324" s="33"/>
      <c r="F324" s="33"/>
      <c r="G324" s="33"/>
      <c r="H324" s="33"/>
      <c r="I324" s="33"/>
    </row>
    <row r="325" spans="1:9" ht="19.5" customHeight="1" x14ac:dyDescent="0.2">
      <c r="A325" s="33"/>
      <c r="B325" s="33"/>
      <c r="C325" s="2"/>
      <c r="D325" s="17"/>
      <c r="E325" s="33"/>
      <c r="F325" s="33"/>
      <c r="G325" s="33"/>
      <c r="H325" s="33"/>
      <c r="I325" s="33"/>
    </row>
    <row r="326" spans="1:9" ht="19.5" customHeight="1" x14ac:dyDescent="0.2">
      <c r="A326" s="33"/>
      <c r="B326" s="33"/>
      <c r="C326" s="2"/>
      <c r="D326" s="17"/>
      <c r="E326" s="33"/>
      <c r="F326" s="33"/>
      <c r="G326" s="33"/>
      <c r="H326" s="33"/>
      <c r="I326" s="33"/>
    </row>
    <row r="327" spans="1:9" ht="19.5" customHeight="1" x14ac:dyDescent="0.2">
      <c r="A327" s="33"/>
      <c r="B327" s="33"/>
      <c r="C327" s="2"/>
      <c r="D327" s="17"/>
      <c r="E327" s="33"/>
      <c r="F327" s="33"/>
      <c r="G327" s="33"/>
      <c r="H327" s="33"/>
      <c r="I327" s="33"/>
    </row>
    <row r="328" spans="1:9" ht="19.5" customHeight="1" x14ac:dyDescent="0.2">
      <c r="A328" s="33"/>
      <c r="B328" s="33"/>
      <c r="C328" s="2"/>
      <c r="D328" s="17"/>
      <c r="E328" s="33"/>
      <c r="F328" s="33"/>
      <c r="G328" s="33"/>
      <c r="H328" s="33"/>
      <c r="I328" s="33"/>
    </row>
    <row r="329" spans="1:9" ht="19.5" customHeight="1" x14ac:dyDescent="0.2">
      <c r="A329" s="33"/>
      <c r="B329" s="33"/>
      <c r="C329" s="2"/>
      <c r="D329" s="17"/>
      <c r="E329" s="33"/>
      <c r="F329" s="33"/>
      <c r="G329" s="33"/>
      <c r="H329" s="33"/>
      <c r="I329" s="33"/>
    </row>
    <row r="330" spans="1:9" ht="19.5" customHeight="1" x14ac:dyDescent="0.2">
      <c r="A330" s="33"/>
      <c r="B330" s="33"/>
      <c r="C330" s="2"/>
      <c r="D330" s="17"/>
      <c r="E330" s="33"/>
      <c r="F330" s="33"/>
      <c r="G330" s="33"/>
      <c r="H330" s="33"/>
      <c r="I330" s="33"/>
    </row>
    <row r="331" spans="1:9" ht="19.5" customHeight="1" x14ac:dyDescent="0.2">
      <c r="A331" s="33"/>
      <c r="B331" s="33"/>
      <c r="C331" s="2"/>
      <c r="D331" s="17"/>
      <c r="E331" s="33"/>
      <c r="F331" s="33"/>
      <c r="G331" s="33"/>
      <c r="H331" s="33"/>
      <c r="I331" s="33"/>
    </row>
    <row r="332" spans="1:9" ht="19.5" customHeight="1" x14ac:dyDescent="0.2">
      <c r="A332" s="33"/>
      <c r="B332" s="33"/>
      <c r="C332" s="2"/>
      <c r="D332" s="17"/>
      <c r="E332" s="33"/>
      <c r="F332" s="33"/>
      <c r="G332" s="33"/>
      <c r="H332" s="33"/>
      <c r="I332" s="33"/>
    </row>
    <row r="333" spans="1:9" ht="19.5" customHeight="1" x14ac:dyDescent="0.2">
      <c r="A333" s="33"/>
      <c r="B333" s="33"/>
      <c r="C333" s="2"/>
      <c r="D333" s="17"/>
      <c r="E333" s="33"/>
      <c r="F333" s="33"/>
      <c r="G333" s="33"/>
      <c r="H333" s="33"/>
      <c r="I333" s="33"/>
    </row>
    <row r="334" spans="1:9" ht="19.5" customHeight="1" x14ac:dyDescent="0.2">
      <c r="A334" s="33"/>
      <c r="B334" s="33"/>
      <c r="C334" s="2"/>
      <c r="D334" s="17"/>
      <c r="E334" s="33"/>
      <c r="F334" s="33"/>
      <c r="G334" s="33"/>
      <c r="H334" s="33"/>
      <c r="I334" s="33"/>
    </row>
    <row r="335" spans="1:9" ht="19.5" customHeight="1" x14ac:dyDescent="0.2">
      <c r="A335" s="33"/>
      <c r="B335" s="33"/>
      <c r="C335" s="2"/>
      <c r="D335" s="17"/>
      <c r="E335" s="33"/>
      <c r="F335" s="33"/>
      <c r="G335" s="33"/>
      <c r="H335" s="33"/>
      <c r="I335" s="33"/>
    </row>
    <row r="336" spans="1:9" ht="19.5" customHeight="1" x14ac:dyDescent="0.2">
      <c r="A336" s="33"/>
      <c r="B336" s="33"/>
      <c r="C336" s="2"/>
      <c r="D336" s="17"/>
      <c r="E336" s="33"/>
      <c r="F336" s="33"/>
      <c r="G336" s="33"/>
      <c r="H336" s="33"/>
      <c r="I336" s="33"/>
    </row>
    <row r="337" spans="1:9" ht="19.5" customHeight="1" x14ac:dyDescent="0.2">
      <c r="A337" s="33"/>
      <c r="B337" s="33"/>
      <c r="C337" s="2"/>
      <c r="D337" s="17"/>
      <c r="E337" s="33"/>
      <c r="F337" s="33"/>
      <c r="G337" s="33"/>
      <c r="H337" s="33"/>
      <c r="I337" s="33"/>
    </row>
    <row r="338" spans="1:9" ht="19.5" customHeight="1" x14ac:dyDescent="0.2">
      <c r="A338" s="33"/>
      <c r="B338" s="33"/>
      <c r="C338" s="2"/>
      <c r="D338" s="17"/>
      <c r="E338" s="33"/>
      <c r="F338" s="33"/>
      <c r="G338" s="33"/>
      <c r="H338" s="33"/>
      <c r="I338" s="33"/>
    </row>
    <row r="339" spans="1:9" ht="19.5" customHeight="1" x14ac:dyDescent="0.2">
      <c r="A339" s="33"/>
      <c r="B339" s="33"/>
      <c r="C339" s="2"/>
      <c r="D339" s="17"/>
      <c r="E339" s="33"/>
      <c r="F339" s="33"/>
      <c r="G339" s="33"/>
      <c r="H339" s="33"/>
      <c r="I339" s="33"/>
    </row>
    <row r="340" spans="1:9" ht="19.5" customHeight="1" x14ac:dyDescent="0.2">
      <c r="A340" s="33"/>
      <c r="B340" s="33"/>
      <c r="C340" s="2"/>
      <c r="D340" s="17"/>
      <c r="E340" s="33"/>
      <c r="F340" s="33"/>
      <c r="G340" s="33"/>
      <c r="H340" s="33"/>
      <c r="I340" s="33"/>
    </row>
    <row r="341" spans="1:9" ht="19.5" customHeight="1" x14ac:dyDescent="0.2">
      <c r="A341" s="33"/>
      <c r="B341" s="33"/>
      <c r="C341" s="2"/>
      <c r="D341" s="17"/>
      <c r="E341" s="33"/>
      <c r="F341" s="33"/>
      <c r="G341" s="33"/>
      <c r="H341" s="33"/>
      <c r="I341" s="33"/>
    </row>
    <row r="342" spans="1:9" ht="19.5" customHeight="1" x14ac:dyDescent="0.2">
      <c r="A342" s="33"/>
      <c r="B342" s="33"/>
      <c r="C342" s="2"/>
      <c r="D342" s="17"/>
      <c r="E342" s="33"/>
      <c r="F342" s="33"/>
      <c r="G342" s="33"/>
      <c r="H342" s="33"/>
      <c r="I342" s="33"/>
    </row>
    <row r="343" spans="1:9" ht="19.5" customHeight="1" x14ac:dyDescent="0.2">
      <c r="A343" s="33"/>
      <c r="B343" s="33"/>
      <c r="C343" s="2"/>
      <c r="D343" s="17"/>
      <c r="E343" s="33"/>
      <c r="F343" s="33"/>
      <c r="G343" s="33"/>
      <c r="H343" s="33"/>
      <c r="I343" s="33"/>
    </row>
    <row r="344" spans="1:9" ht="19.5" customHeight="1" x14ac:dyDescent="0.2">
      <c r="A344" s="33"/>
      <c r="B344" s="33"/>
      <c r="C344" s="2"/>
      <c r="D344" s="17"/>
      <c r="E344" s="33"/>
      <c r="F344" s="33"/>
      <c r="G344" s="33"/>
      <c r="H344" s="33"/>
      <c r="I344" s="33"/>
    </row>
    <row r="345" spans="1:9" ht="19.5" customHeight="1" x14ac:dyDescent="0.2">
      <c r="A345" s="33"/>
      <c r="B345" s="33"/>
      <c r="C345" s="2"/>
      <c r="D345" s="17"/>
      <c r="E345" s="33"/>
      <c r="F345" s="33"/>
      <c r="G345" s="33"/>
      <c r="H345" s="33"/>
      <c r="I345" s="33"/>
    </row>
    <row r="346" spans="1:9" ht="19.5" customHeight="1" x14ac:dyDescent="0.2">
      <c r="A346" s="33"/>
      <c r="B346" s="33"/>
      <c r="C346" s="2"/>
      <c r="D346" s="17"/>
      <c r="E346" s="33"/>
      <c r="F346" s="33"/>
      <c r="G346" s="33"/>
      <c r="H346" s="33"/>
      <c r="I346" s="33"/>
    </row>
    <row r="347" spans="1:9" ht="19.5" customHeight="1" x14ac:dyDescent="0.2">
      <c r="A347" s="33"/>
      <c r="B347" s="33"/>
      <c r="C347" s="2"/>
      <c r="D347" s="17"/>
      <c r="E347" s="33"/>
      <c r="F347" s="33"/>
      <c r="G347" s="33"/>
      <c r="H347" s="33"/>
      <c r="I347" s="33"/>
    </row>
    <row r="348" spans="1:9" ht="19.5" customHeight="1" x14ac:dyDescent="0.2">
      <c r="A348" s="33"/>
      <c r="B348" s="33"/>
      <c r="C348" s="2"/>
      <c r="D348" s="17"/>
      <c r="E348" s="33"/>
      <c r="F348" s="33"/>
      <c r="G348" s="33"/>
      <c r="H348" s="33"/>
      <c r="I348" s="33"/>
    </row>
    <row r="349" spans="1:9" ht="19.5" customHeight="1" x14ac:dyDescent="0.2">
      <c r="A349" s="33"/>
      <c r="B349" s="33"/>
      <c r="C349" s="2"/>
      <c r="D349" s="17"/>
      <c r="E349" s="33"/>
      <c r="F349" s="33"/>
      <c r="G349" s="33"/>
      <c r="H349" s="33"/>
      <c r="I349" s="33"/>
    </row>
    <row r="350" spans="1:9" ht="19.5" customHeight="1" x14ac:dyDescent="0.2">
      <c r="A350" s="33"/>
      <c r="B350" s="33"/>
      <c r="C350" s="2"/>
      <c r="D350" s="17"/>
      <c r="E350" s="33"/>
      <c r="F350" s="33"/>
      <c r="G350" s="33"/>
      <c r="H350" s="33"/>
      <c r="I350" s="33"/>
    </row>
    <row r="351" spans="1:9" ht="19.5" customHeight="1" x14ac:dyDescent="0.2">
      <c r="A351" s="33"/>
      <c r="B351" s="33"/>
      <c r="C351" s="2"/>
      <c r="D351" s="17"/>
      <c r="E351" s="33"/>
      <c r="F351" s="33"/>
      <c r="G351" s="33"/>
      <c r="H351" s="33"/>
      <c r="I351" s="33"/>
    </row>
    <row r="352" spans="1:9" ht="19.5" customHeight="1" x14ac:dyDescent="0.2">
      <c r="A352" s="33"/>
      <c r="B352" s="33"/>
      <c r="C352" s="2"/>
      <c r="D352" s="17"/>
      <c r="E352" s="33"/>
      <c r="F352" s="33"/>
      <c r="G352" s="33"/>
      <c r="H352" s="33"/>
      <c r="I352" s="33"/>
    </row>
    <row r="353" spans="1:9" ht="19.5" customHeight="1" x14ac:dyDescent="0.2">
      <c r="A353" s="33"/>
      <c r="B353" s="33"/>
      <c r="C353" s="2"/>
      <c r="D353" s="17"/>
      <c r="E353" s="33"/>
      <c r="F353" s="33"/>
      <c r="G353" s="33"/>
      <c r="H353" s="33"/>
      <c r="I353" s="33"/>
    </row>
    <row r="354" spans="1:9" ht="19.5" customHeight="1" x14ac:dyDescent="0.2">
      <c r="A354" s="33"/>
      <c r="B354" s="33"/>
      <c r="C354" s="2"/>
      <c r="D354" s="17"/>
      <c r="E354" s="33"/>
      <c r="F354" s="33"/>
      <c r="G354" s="33"/>
      <c r="H354" s="33"/>
      <c r="I354" s="33"/>
    </row>
    <row r="355" spans="1:9" ht="19.5" customHeight="1" x14ac:dyDescent="0.2">
      <c r="A355" s="33"/>
      <c r="B355" s="33"/>
      <c r="C355" s="2"/>
      <c r="D355" s="17"/>
      <c r="E355" s="33"/>
      <c r="F355" s="33"/>
      <c r="G355" s="33"/>
      <c r="H355" s="33"/>
      <c r="I355" s="33"/>
    </row>
    <row r="356" spans="1:9" ht="19.5" customHeight="1" x14ac:dyDescent="0.2">
      <c r="A356" s="33"/>
      <c r="B356" s="33"/>
      <c r="C356" s="2"/>
      <c r="D356" s="17"/>
      <c r="E356" s="33"/>
      <c r="F356" s="33"/>
      <c r="G356" s="33"/>
      <c r="H356" s="33"/>
      <c r="I356" s="33"/>
    </row>
    <row r="357" spans="1:9" ht="19.5" customHeight="1" x14ac:dyDescent="0.2">
      <c r="A357" s="33"/>
      <c r="B357" s="33"/>
      <c r="C357" s="2"/>
      <c r="D357" s="17"/>
      <c r="E357" s="33"/>
      <c r="F357" s="33"/>
      <c r="G357" s="33"/>
      <c r="H357" s="33"/>
      <c r="I357" s="33"/>
    </row>
    <row r="358" spans="1:9" ht="19.5" customHeight="1" x14ac:dyDescent="0.2">
      <c r="A358" s="33"/>
      <c r="B358" s="33"/>
      <c r="C358" s="2"/>
      <c r="D358" s="17"/>
      <c r="E358" s="33"/>
      <c r="F358" s="33"/>
      <c r="G358" s="33"/>
      <c r="H358" s="33"/>
      <c r="I358" s="33"/>
    </row>
    <row r="359" spans="1:9" ht="19.5" customHeight="1" x14ac:dyDescent="0.2">
      <c r="A359" s="33"/>
      <c r="B359" s="33"/>
      <c r="C359" s="2"/>
      <c r="D359" s="17"/>
      <c r="E359" s="33"/>
      <c r="F359" s="33"/>
      <c r="G359" s="33"/>
      <c r="H359" s="33"/>
      <c r="I359" s="33"/>
    </row>
    <row r="360" spans="1:9" ht="19.5" customHeight="1" x14ac:dyDescent="0.2">
      <c r="A360" s="33"/>
      <c r="B360" s="33"/>
      <c r="C360" s="2"/>
      <c r="D360" s="17"/>
      <c r="E360" s="33"/>
      <c r="F360" s="33"/>
      <c r="G360" s="33"/>
      <c r="H360" s="33"/>
      <c r="I360" s="33"/>
    </row>
    <row r="361" spans="1:9" ht="19.5" customHeight="1" x14ac:dyDescent="0.2">
      <c r="A361" s="33"/>
      <c r="B361" s="33"/>
      <c r="C361" s="2"/>
      <c r="D361" s="17"/>
      <c r="E361" s="33"/>
      <c r="F361" s="33"/>
      <c r="G361" s="33"/>
      <c r="H361" s="33"/>
      <c r="I361" s="33"/>
    </row>
    <row r="362" spans="1:9" ht="19.5" customHeight="1" x14ac:dyDescent="0.2">
      <c r="A362" s="33"/>
      <c r="B362" s="33"/>
      <c r="C362" s="2"/>
      <c r="D362" s="17"/>
      <c r="E362" s="33"/>
      <c r="F362" s="33"/>
      <c r="G362" s="33"/>
      <c r="H362" s="33"/>
      <c r="I362" s="33"/>
    </row>
    <row r="363" spans="1:9" ht="19.5" customHeight="1" x14ac:dyDescent="0.2">
      <c r="A363" s="33"/>
      <c r="B363" s="33"/>
      <c r="C363" s="2"/>
      <c r="D363" s="17"/>
      <c r="E363" s="33"/>
      <c r="F363" s="33"/>
      <c r="G363" s="33"/>
      <c r="H363" s="33"/>
      <c r="I363" s="33"/>
    </row>
    <row r="364" spans="1:9" ht="19.5" customHeight="1" x14ac:dyDescent="0.2">
      <c r="A364" s="33"/>
      <c r="B364" s="33"/>
      <c r="C364" s="2"/>
      <c r="D364" s="17"/>
      <c r="E364" s="33"/>
      <c r="F364" s="33"/>
      <c r="G364" s="33"/>
      <c r="H364" s="33"/>
      <c r="I364" s="33"/>
    </row>
    <row r="365" spans="1:9" ht="19.5" customHeight="1" x14ac:dyDescent="0.2">
      <c r="A365" s="33"/>
      <c r="B365" s="33"/>
      <c r="C365" s="2"/>
      <c r="D365" s="17"/>
      <c r="E365" s="33"/>
      <c r="F365" s="33"/>
      <c r="G365" s="33"/>
      <c r="H365" s="33"/>
      <c r="I365" s="33"/>
    </row>
    <row r="366" spans="1:9" ht="19.5" customHeight="1" x14ac:dyDescent="0.2">
      <c r="A366" s="33"/>
      <c r="B366" s="33"/>
      <c r="C366" s="2"/>
      <c r="D366" s="17"/>
      <c r="E366" s="33"/>
      <c r="F366" s="33"/>
      <c r="G366" s="33"/>
      <c r="H366" s="33"/>
      <c r="I366" s="33"/>
    </row>
    <row r="367" spans="1:9" ht="19.5" customHeight="1" x14ac:dyDescent="0.2">
      <c r="A367" s="33"/>
      <c r="B367" s="33"/>
      <c r="C367" s="2"/>
      <c r="D367" s="17"/>
      <c r="E367" s="33"/>
      <c r="F367" s="33"/>
      <c r="G367" s="33"/>
      <c r="H367" s="33"/>
      <c r="I367" s="33"/>
    </row>
    <row r="368" spans="1:9" ht="19.5" customHeight="1" x14ac:dyDescent="0.2">
      <c r="A368" s="33"/>
      <c r="B368" s="33"/>
      <c r="C368" s="2"/>
      <c r="D368" s="17"/>
      <c r="E368" s="33"/>
      <c r="F368" s="33"/>
      <c r="G368" s="33"/>
      <c r="H368" s="33"/>
      <c r="I368" s="33"/>
    </row>
    <row r="369" spans="1:9" ht="19.5" customHeight="1" x14ac:dyDescent="0.2">
      <c r="A369" s="33"/>
      <c r="B369" s="33"/>
      <c r="C369" s="2"/>
      <c r="D369" s="17"/>
      <c r="E369" s="33"/>
      <c r="F369" s="33"/>
      <c r="G369" s="33"/>
      <c r="H369" s="33"/>
      <c r="I369" s="33"/>
    </row>
    <row r="370" spans="1:9" ht="19.5" customHeight="1" x14ac:dyDescent="0.2">
      <c r="A370" s="33"/>
      <c r="B370" s="33"/>
      <c r="C370" s="2"/>
      <c r="D370" s="17"/>
      <c r="E370" s="33"/>
      <c r="F370" s="33"/>
      <c r="G370" s="33"/>
      <c r="H370" s="33"/>
      <c r="I370" s="33"/>
    </row>
    <row r="371" spans="1:9" ht="19.5" customHeight="1" x14ac:dyDescent="0.2">
      <c r="A371" s="33"/>
      <c r="B371" s="33"/>
      <c r="C371" s="2"/>
      <c r="D371" s="17"/>
      <c r="E371" s="33"/>
      <c r="F371" s="33"/>
      <c r="G371" s="33"/>
      <c r="H371" s="33"/>
      <c r="I371" s="33"/>
    </row>
    <row r="372" spans="1:9" ht="19.5" customHeight="1" x14ac:dyDescent="0.2">
      <c r="A372" s="33"/>
      <c r="B372" s="33"/>
      <c r="C372" s="2"/>
      <c r="D372" s="17"/>
      <c r="E372" s="33"/>
      <c r="F372" s="33"/>
      <c r="G372" s="33"/>
      <c r="H372" s="33"/>
      <c r="I372" s="33"/>
    </row>
    <row r="373" spans="1:9" ht="19.5" customHeight="1" x14ac:dyDescent="0.2">
      <c r="A373" s="33"/>
      <c r="B373" s="33"/>
      <c r="C373" s="2"/>
      <c r="D373" s="17"/>
      <c r="E373" s="33"/>
      <c r="F373" s="33"/>
      <c r="G373" s="33"/>
      <c r="H373" s="33"/>
      <c r="I373" s="33"/>
    </row>
    <row r="374" spans="1:9" ht="19.5" customHeight="1" x14ac:dyDescent="0.2">
      <c r="A374" s="33"/>
      <c r="B374" s="33"/>
      <c r="C374" s="2"/>
      <c r="D374" s="17"/>
      <c r="E374" s="33"/>
      <c r="F374" s="33"/>
      <c r="G374" s="33"/>
      <c r="H374" s="33"/>
      <c r="I374" s="33"/>
    </row>
    <row r="375" spans="1:9" ht="19.5" customHeight="1" x14ac:dyDescent="0.2">
      <c r="A375" s="33"/>
      <c r="B375" s="33"/>
      <c r="C375" s="2"/>
      <c r="D375" s="17"/>
      <c r="E375" s="33"/>
      <c r="F375" s="33"/>
      <c r="G375" s="33"/>
      <c r="H375" s="33"/>
      <c r="I375" s="33"/>
    </row>
    <row r="376" spans="1:9" ht="19.5" customHeight="1" x14ac:dyDescent="0.2">
      <c r="A376" s="33"/>
      <c r="B376" s="33"/>
      <c r="C376" s="2"/>
      <c r="D376" s="17"/>
      <c r="E376" s="33"/>
      <c r="F376" s="33"/>
      <c r="G376" s="33"/>
      <c r="H376" s="33"/>
      <c r="I376" s="33"/>
    </row>
    <row r="377" spans="1:9" ht="19.5" customHeight="1" x14ac:dyDescent="0.2">
      <c r="A377" s="33"/>
      <c r="B377" s="33"/>
      <c r="C377" s="2"/>
      <c r="D377" s="17"/>
      <c r="E377" s="33"/>
      <c r="F377" s="33"/>
      <c r="G377" s="33"/>
      <c r="H377" s="33"/>
      <c r="I377" s="33"/>
    </row>
    <row r="378" spans="1:9" ht="19.5" customHeight="1" x14ac:dyDescent="0.2">
      <c r="A378" s="33"/>
      <c r="B378" s="33"/>
      <c r="C378" s="2"/>
      <c r="D378" s="17"/>
      <c r="E378" s="33"/>
      <c r="F378" s="33"/>
      <c r="G378" s="33"/>
      <c r="H378" s="33"/>
      <c r="I378" s="33"/>
    </row>
    <row r="379" spans="1:9" ht="19.5" customHeight="1" x14ac:dyDescent="0.2">
      <c r="A379" s="33"/>
      <c r="B379" s="33"/>
      <c r="C379" s="2"/>
      <c r="D379" s="17"/>
      <c r="E379" s="33"/>
      <c r="F379" s="33"/>
      <c r="G379" s="33"/>
      <c r="H379" s="33"/>
      <c r="I379" s="33"/>
    </row>
    <row r="380" spans="1:9" ht="19.5" customHeight="1" x14ac:dyDescent="0.2">
      <c r="A380" s="33"/>
      <c r="B380" s="33"/>
      <c r="C380" s="2"/>
      <c r="D380" s="17"/>
      <c r="E380" s="33"/>
      <c r="F380" s="33"/>
      <c r="G380" s="33"/>
      <c r="H380" s="33"/>
      <c r="I380" s="33"/>
    </row>
    <row r="381" spans="1:9" ht="19.5" customHeight="1" x14ac:dyDescent="0.2">
      <c r="A381" s="33"/>
      <c r="B381" s="33"/>
      <c r="C381" s="2"/>
      <c r="D381" s="17"/>
      <c r="E381" s="33"/>
      <c r="F381" s="33"/>
      <c r="G381" s="33"/>
      <c r="H381" s="33"/>
      <c r="I381" s="33"/>
    </row>
    <row r="382" spans="1:9" ht="19.5" customHeight="1" x14ac:dyDescent="0.2">
      <c r="A382" s="33"/>
      <c r="B382" s="33"/>
      <c r="C382" s="2"/>
      <c r="D382" s="17"/>
      <c r="E382" s="33"/>
      <c r="F382" s="33"/>
      <c r="G382" s="33"/>
      <c r="H382" s="33"/>
      <c r="I382" s="33"/>
    </row>
    <row r="383" spans="1:9" ht="19.5" customHeight="1" x14ac:dyDescent="0.2">
      <c r="A383" s="33"/>
      <c r="B383" s="33"/>
      <c r="C383" s="2"/>
      <c r="D383" s="17"/>
      <c r="E383" s="33"/>
      <c r="F383" s="33"/>
      <c r="G383" s="33"/>
      <c r="H383" s="33"/>
      <c r="I383" s="33"/>
    </row>
    <row r="384" spans="1:9" ht="19.5" customHeight="1" x14ac:dyDescent="0.2">
      <c r="A384" s="33"/>
      <c r="B384" s="33"/>
      <c r="C384" s="2"/>
      <c r="D384" s="17"/>
      <c r="E384" s="33"/>
      <c r="F384" s="33"/>
      <c r="G384" s="33"/>
      <c r="H384" s="33"/>
      <c r="I384" s="33"/>
    </row>
    <row r="385" spans="1:9" ht="19.5" customHeight="1" x14ac:dyDescent="0.2">
      <c r="A385" s="33"/>
      <c r="B385" s="33"/>
      <c r="C385" s="2"/>
      <c r="D385" s="17"/>
      <c r="E385" s="33"/>
      <c r="F385" s="33"/>
      <c r="G385" s="33"/>
      <c r="H385" s="33"/>
      <c r="I385" s="33"/>
    </row>
    <row r="386" spans="1:9" ht="19.5" customHeight="1" x14ac:dyDescent="0.2">
      <c r="A386" s="33"/>
      <c r="B386" s="33"/>
      <c r="C386" s="2"/>
      <c r="D386" s="17"/>
      <c r="E386" s="33"/>
      <c r="F386" s="33"/>
      <c r="G386" s="33"/>
      <c r="H386" s="33"/>
      <c r="I386" s="33"/>
    </row>
    <row r="387" spans="1:9" ht="19.5" customHeight="1" x14ac:dyDescent="0.2">
      <c r="A387" s="33"/>
      <c r="B387" s="33"/>
      <c r="C387" s="2"/>
      <c r="D387" s="17"/>
      <c r="E387" s="33"/>
      <c r="F387" s="33"/>
      <c r="G387" s="33"/>
      <c r="H387" s="33"/>
      <c r="I387" s="33"/>
    </row>
    <row r="388" spans="1:9" ht="19.5" customHeight="1" x14ac:dyDescent="0.2">
      <c r="A388" s="33"/>
      <c r="B388" s="33"/>
      <c r="C388" s="2"/>
      <c r="D388" s="17"/>
      <c r="E388" s="33"/>
      <c r="F388" s="33"/>
      <c r="G388" s="33"/>
      <c r="H388" s="33"/>
      <c r="I388" s="33"/>
    </row>
    <row r="389" spans="1:9" ht="19.5" customHeight="1" x14ac:dyDescent="0.2">
      <c r="A389" s="33"/>
      <c r="B389" s="33"/>
      <c r="C389" s="2"/>
      <c r="D389" s="17"/>
      <c r="E389" s="33"/>
      <c r="F389" s="33"/>
      <c r="G389" s="33"/>
      <c r="H389" s="33"/>
      <c r="I389" s="33"/>
    </row>
    <row r="390" spans="1:9" ht="19.5" customHeight="1" x14ac:dyDescent="0.2">
      <c r="A390" s="33"/>
      <c r="B390" s="33"/>
      <c r="C390" s="2"/>
      <c r="D390" s="17"/>
      <c r="E390" s="33"/>
      <c r="F390" s="33"/>
      <c r="G390" s="33"/>
      <c r="H390" s="33"/>
      <c r="I390" s="33"/>
    </row>
    <row r="391" spans="1:9" ht="19.5" customHeight="1" x14ac:dyDescent="0.2">
      <c r="A391" s="33"/>
      <c r="B391" s="33"/>
      <c r="C391" s="2"/>
      <c r="D391" s="17"/>
      <c r="E391" s="33"/>
      <c r="F391" s="33"/>
      <c r="G391" s="33"/>
      <c r="H391" s="33"/>
      <c r="I391" s="33"/>
    </row>
    <row r="392" spans="1:9" ht="19.5" customHeight="1" x14ac:dyDescent="0.2">
      <c r="A392" s="33"/>
      <c r="B392" s="33"/>
      <c r="C392" s="2"/>
      <c r="D392" s="17"/>
      <c r="E392" s="33"/>
      <c r="F392" s="33"/>
      <c r="G392" s="33"/>
      <c r="H392" s="33"/>
      <c r="I392" s="33"/>
    </row>
    <row r="393" spans="1:9" ht="19.5" customHeight="1" x14ac:dyDescent="0.2">
      <c r="A393" s="33"/>
      <c r="B393" s="33"/>
      <c r="C393" s="2"/>
      <c r="D393" s="17"/>
      <c r="E393" s="33"/>
      <c r="F393" s="33"/>
      <c r="G393" s="33"/>
      <c r="H393" s="33"/>
      <c r="I393" s="33"/>
    </row>
    <row r="394" spans="1:9" ht="19.5" customHeight="1" x14ac:dyDescent="0.2">
      <c r="A394" s="33"/>
      <c r="B394" s="33"/>
      <c r="C394" s="2"/>
      <c r="D394" s="17"/>
      <c r="E394" s="33"/>
      <c r="F394" s="33"/>
      <c r="G394" s="33"/>
      <c r="H394" s="33"/>
      <c r="I394" s="33"/>
    </row>
    <row r="395" spans="1:9" ht="19.5" customHeight="1" x14ac:dyDescent="0.2">
      <c r="A395" s="33"/>
      <c r="B395" s="33"/>
      <c r="C395" s="2"/>
      <c r="D395" s="17"/>
      <c r="E395" s="33"/>
      <c r="F395" s="33"/>
      <c r="G395" s="33"/>
      <c r="H395" s="33"/>
      <c r="I395" s="33"/>
    </row>
    <row r="396" spans="1:9" ht="19.5" customHeight="1" x14ac:dyDescent="0.2">
      <c r="A396" s="33"/>
      <c r="B396" s="33"/>
      <c r="C396" s="2"/>
      <c r="D396" s="17"/>
      <c r="E396" s="33"/>
      <c r="F396" s="33"/>
      <c r="G396" s="33"/>
      <c r="H396" s="33"/>
      <c r="I396" s="33"/>
    </row>
    <row r="397" spans="1:9" ht="19.5" customHeight="1" x14ac:dyDescent="0.2">
      <c r="A397" s="33"/>
      <c r="B397" s="33"/>
      <c r="C397" s="2"/>
      <c r="D397" s="17"/>
      <c r="E397" s="33"/>
      <c r="F397" s="33"/>
      <c r="G397" s="33"/>
      <c r="H397" s="33"/>
      <c r="I397" s="33"/>
    </row>
    <row r="398" spans="1:9" ht="19.5" customHeight="1" x14ac:dyDescent="0.2">
      <c r="A398" s="33"/>
      <c r="B398" s="33"/>
      <c r="C398" s="2"/>
      <c r="D398" s="17"/>
      <c r="E398" s="33"/>
      <c r="F398" s="33"/>
      <c r="G398" s="33"/>
      <c r="H398" s="33"/>
      <c r="I398" s="33"/>
    </row>
    <row r="399" spans="1:9" ht="19.5" customHeight="1" x14ac:dyDescent="0.2">
      <c r="A399" s="33"/>
      <c r="B399" s="33"/>
      <c r="C399" s="2"/>
      <c r="D399" s="17"/>
      <c r="E399" s="33"/>
      <c r="F399" s="33"/>
      <c r="G399" s="33"/>
      <c r="H399" s="33"/>
      <c r="I399" s="33"/>
    </row>
    <row r="400" spans="1:9" ht="19.5" customHeight="1" x14ac:dyDescent="0.2">
      <c r="A400" s="33"/>
      <c r="B400" s="33"/>
      <c r="C400" s="2"/>
      <c r="D400" s="17"/>
      <c r="E400" s="33"/>
      <c r="F400" s="33"/>
      <c r="G400" s="33"/>
      <c r="H400" s="33"/>
      <c r="I400" s="33"/>
    </row>
    <row r="401" spans="1:9" ht="19.5" customHeight="1" x14ac:dyDescent="0.2">
      <c r="A401" s="33"/>
      <c r="B401" s="33"/>
      <c r="C401" s="2"/>
      <c r="D401" s="17"/>
      <c r="E401" s="33"/>
      <c r="F401" s="33"/>
      <c r="G401" s="33"/>
      <c r="H401" s="33"/>
      <c r="I401" s="33"/>
    </row>
    <row r="402" spans="1:9" ht="19.5" customHeight="1" x14ac:dyDescent="0.2">
      <c r="A402" s="33"/>
      <c r="B402" s="33"/>
      <c r="C402" s="2"/>
      <c r="D402" s="17"/>
      <c r="E402" s="33"/>
      <c r="F402" s="33"/>
      <c r="G402" s="33"/>
      <c r="H402" s="33"/>
      <c r="I402" s="33"/>
    </row>
    <row r="403" spans="1:9" ht="19.5" customHeight="1" x14ac:dyDescent="0.2">
      <c r="A403" s="33"/>
      <c r="B403" s="33"/>
      <c r="C403" s="2"/>
      <c r="D403" s="17"/>
      <c r="E403" s="33"/>
      <c r="F403" s="33"/>
      <c r="G403" s="33"/>
      <c r="H403" s="33"/>
      <c r="I403" s="33"/>
    </row>
    <row r="404" spans="1:9" ht="19.5" customHeight="1" x14ac:dyDescent="0.2">
      <c r="A404" s="33"/>
      <c r="B404" s="33"/>
      <c r="C404" s="2"/>
      <c r="D404" s="17"/>
      <c r="E404" s="33"/>
      <c r="F404" s="33"/>
      <c r="G404" s="33"/>
      <c r="H404" s="33"/>
      <c r="I404" s="33"/>
    </row>
    <row r="405" spans="1:9" ht="19.5" customHeight="1" x14ac:dyDescent="0.2">
      <c r="A405" s="33"/>
      <c r="B405" s="33"/>
      <c r="C405" s="2"/>
      <c r="D405" s="17"/>
      <c r="E405" s="33"/>
      <c r="F405" s="33"/>
      <c r="G405" s="33"/>
      <c r="H405" s="33"/>
      <c r="I405" s="33"/>
    </row>
    <row r="406" spans="1:9" ht="19.5" customHeight="1" x14ac:dyDescent="0.2">
      <c r="A406" s="33"/>
      <c r="B406" s="33"/>
      <c r="C406" s="2"/>
      <c r="D406" s="17"/>
      <c r="E406" s="33"/>
      <c r="F406" s="33"/>
      <c r="G406" s="33"/>
      <c r="H406" s="33"/>
      <c r="I406" s="33"/>
    </row>
    <row r="407" spans="1:9" ht="19.5" customHeight="1" x14ac:dyDescent="0.2">
      <c r="A407" s="33"/>
      <c r="B407" s="33"/>
      <c r="C407" s="2"/>
      <c r="D407" s="17"/>
      <c r="E407" s="33"/>
      <c r="F407" s="33"/>
      <c r="G407" s="33"/>
      <c r="H407" s="33"/>
      <c r="I407" s="33"/>
    </row>
    <row r="408" spans="1:9" ht="19.5" customHeight="1" x14ac:dyDescent="0.2">
      <c r="A408" s="33"/>
      <c r="B408" s="33"/>
      <c r="C408" s="2"/>
      <c r="D408" s="17"/>
      <c r="E408" s="33"/>
      <c r="F408" s="33"/>
      <c r="G408" s="33"/>
      <c r="H408" s="33"/>
      <c r="I408" s="33"/>
    </row>
    <row r="409" spans="1:9" ht="19.5" customHeight="1" x14ac:dyDescent="0.2">
      <c r="A409" s="33"/>
      <c r="B409" s="33"/>
      <c r="C409" s="2"/>
      <c r="D409" s="17"/>
      <c r="E409" s="33"/>
      <c r="F409" s="33"/>
      <c r="G409" s="33"/>
      <c r="H409" s="33"/>
      <c r="I409" s="33"/>
    </row>
    <row r="410" spans="1:9" ht="19.5" customHeight="1" x14ac:dyDescent="0.2">
      <c r="A410" s="33"/>
      <c r="B410" s="33"/>
      <c r="C410" s="2"/>
      <c r="D410" s="17"/>
      <c r="E410" s="33"/>
      <c r="F410" s="33"/>
      <c r="G410" s="33"/>
      <c r="H410" s="33"/>
      <c r="I410" s="33"/>
    </row>
    <row r="411" spans="1:9" ht="19.5" customHeight="1" x14ac:dyDescent="0.2">
      <c r="A411" s="33"/>
      <c r="B411" s="33"/>
      <c r="C411" s="2"/>
      <c r="D411" s="17"/>
      <c r="E411" s="33"/>
      <c r="F411" s="33"/>
      <c r="G411" s="33"/>
      <c r="H411" s="33"/>
      <c r="I411" s="33"/>
    </row>
    <row r="412" spans="1:9" ht="19.5" customHeight="1" x14ac:dyDescent="0.2">
      <c r="A412" s="33"/>
      <c r="B412" s="33"/>
      <c r="C412" s="2"/>
      <c r="D412" s="17"/>
      <c r="E412" s="33"/>
      <c r="F412" s="33"/>
      <c r="G412" s="33"/>
      <c r="H412" s="33"/>
      <c r="I412" s="33"/>
    </row>
    <row r="413" spans="1:9" ht="19.5" customHeight="1" x14ac:dyDescent="0.2">
      <c r="A413" s="33"/>
      <c r="B413" s="33"/>
      <c r="C413" s="2"/>
      <c r="D413" s="17"/>
      <c r="E413" s="33"/>
      <c r="F413" s="33"/>
      <c r="G413" s="33"/>
      <c r="H413" s="33"/>
      <c r="I413" s="33"/>
    </row>
    <row r="414" spans="1:9" ht="19.5" customHeight="1" x14ac:dyDescent="0.2">
      <c r="A414" s="33"/>
      <c r="B414" s="33"/>
      <c r="C414" s="2"/>
      <c r="D414" s="17"/>
      <c r="E414" s="33"/>
      <c r="F414" s="33"/>
      <c r="G414" s="33"/>
      <c r="H414" s="33"/>
      <c r="I414" s="33"/>
    </row>
    <row r="415" spans="1:9" ht="19.5" customHeight="1" x14ac:dyDescent="0.2">
      <c r="A415" s="33"/>
      <c r="B415" s="33"/>
      <c r="C415" s="2"/>
      <c r="D415" s="17"/>
      <c r="E415" s="33"/>
      <c r="F415" s="33"/>
      <c r="G415" s="33"/>
      <c r="H415" s="33"/>
      <c r="I415" s="33"/>
    </row>
    <row r="416" spans="1:9" ht="19.5" customHeight="1" x14ac:dyDescent="0.2">
      <c r="A416" s="33"/>
      <c r="B416" s="33"/>
      <c r="C416" s="2"/>
      <c r="D416" s="17"/>
      <c r="E416" s="33"/>
      <c r="F416" s="33"/>
      <c r="G416" s="33"/>
      <c r="H416" s="33"/>
      <c r="I416" s="33"/>
    </row>
    <row r="417" spans="1:9" ht="19.5" customHeight="1" x14ac:dyDescent="0.2">
      <c r="A417" s="33"/>
      <c r="B417" s="33"/>
      <c r="C417" s="2"/>
      <c r="D417" s="17"/>
      <c r="E417" s="33"/>
      <c r="F417" s="33"/>
      <c r="G417" s="33"/>
      <c r="H417" s="33"/>
      <c r="I417" s="33"/>
    </row>
    <row r="418" spans="1:9" ht="19.5" customHeight="1" x14ac:dyDescent="0.2">
      <c r="A418" s="33"/>
      <c r="B418" s="33"/>
      <c r="C418" s="2"/>
      <c r="D418" s="17"/>
      <c r="E418" s="33"/>
      <c r="F418" s="33"/>
      <c r="G418" s="33"/>
      <c r="H418" s="33"/>
      <c r="I418" s="33"/>
    </row>
    <row r="419" spans="1:9" ht="19.5" customHeight="1" x14ac:dyDescent="0.2">
      <c r="A419" s="33"/>
      <c r="B419" s="33"/>
      <c r="C419" s="2"/>
      <c r="D419" s="17"/>
      <c r="E419" s="33"/>
      <c r="F419" s="33"/>
      <c r="G419" s="33"/>
      <c r="H419" s="33"/>
      <c r="I419" s="33"/>
    </row>
    <row r="420" spans="1:9" ht="19.5" customHeight="1" x14ac:dyDescent="0.2">
      <c r="A420" s="33"/>
      <c r="B420" s="33"/>
      <c r="C420" s="2"/>
      <c r="D420" s="17"/>
      <c r="E420" s="33"/>
      <c r="F420" s="33"/>
      <c r="G420" s="33"/>
      <c r="H420" s="33"/>
      <c r="I420" s="33"/>
    </row>
    <row r="421" spans="1:9" ht="19.5" customHeight="1" x14ac:dyDescent="0.2">
      <c r="A421" s="33"/>
      <c r="B421" s="33"/>
      <c r="C421" s="2"/>
      <c r="D421" s="17"/>
      <c r="E421" s="33"/>
      <c r="F421" s="33"/>
      <c r="G421" s="33"/>
      <c r="H421" s="33"/>
      <c r="I421" s="33"/>
    </row>
    <row r="422" spans="1:9" ht="19.5" customHeight="1" x14ac:dyDescent="0.2">
      <c r="A422" s="33"/>
      <c r="B422" s="33"/>
      <c r="C422" s="2"/>
      <c r="D422" s="17"/>
      <c r="E422" s="33"/>
      <c r="F422" s="33"/>
      <c r="G422" s="33"/>
      <c r="H422" s="33"/>
      <c r="I422" s="33"/>
    </row>
    <row r="423" spans="1:9" ht="19.5" customHeight="1" x14ac:dyDescent="0.2">
      <c r="A423" s="33"/>
      <c r="B423" s="33"/>
      <c r="C423" s="2"/>
      <c r="D423" s="17"/>
      <c r="E423" s="33"/>
      <c r="F423" s="33"/>
      <c r="G423" s="33"/>
      <c r="H423" s="33"/>
      <c r="I423" s="33"/>
    </row>
    <row r="424" spans="1:9" ht="19.5" customHeight="1" x14ac:dyDescent="0.2">
      <c r="A424" s="33"/>
      <c r="B424" s="33"/>
      <c r="C424" s="2"/>
      <c r="D424" s="17"/>
      <c r="E424" s="33"/>
      <c r="F424" s="33"/>
      <c r="G424" s="33"/>
      <c r="H424" s="33"/>
      <c r="I424" s="33"/>
    </row>
    <row r="425" spans="1:9" ht="19.5" customHeight="1" x14ac:dyDescent="0.2">
      <c r="A425" s="33"/>
      <c r="B425" s="33"/>
      <c r="C425" s="2"/>
      <c r="D425" s="17"/>
      <c r="E425" s="33"/>
      <c r="F425" s="33"/>
      <c r="G425" s="33"/>
      <c r="H425" s="33"/>
      <c r="I425" s="33"/>
    </row>
    <row r="426" spans="1:9" ht="19.5" customHeight="1" x14ac:dyDescent="0.2">
      <c r="A426" s="33"/>
      <c r="B426" s="33"/>
      <c r="C426" s="2"/>
      <c r="D426" s="17"/>
      <c r="E426" s="33"/>
      <c r="F426" s="33"/>
      <c r="G426" s="33"/>
      <c r="H426" s="33"/>
      <c r="I426" s="33"/>
    </row>
    <row r="427" spans="1:9" ht="19.5" customHeight="1" x14ac:dyDescent="0.2">
      <c r="A427" s="33"/>
      <c r="B427" s="33"/>
      <c r="C427" s="2"/>
      <c r="D427" s="17"/>
      <c r="E427" s="33"/>
      <c r="F427" s="33"/>
      <c r="G427" s="33"/>
      <c r="H427" s="33"/>
      <c r="I427" s="33"/>
    </row>
    <row r="428" spans="1:9" ht="19.5" customHeight="1" x14ac:dyDescent="0.2">
      <c r="A428" s="33"/>
      <c r="B428" s="33"/>
      <c r="C428" s="2"/>
      <c r="D428" s="17"/>
      <c r="E428" s="33"/>
      <c r="F428" s="33"/>
      <c r="G428" s="33"/>
      <c r="H428" s="33"/>
      <c r="I428" s="33"/>
    </row>
    <row r="429" spans="1:9" ht="19.5" customHeight="1" x14ac:dyDescent="0.2">
      <c r="A429" s="33"/>
      <c r="B429" s="33"/>
      <c r="C429" s="2"/>
      <c r="D429" s="17"/>
      <c r="E429" s="33"/>
      <c r="F429" s="33"/>
      <c r="G429" s="33"/>
      <c r="H429" s="33"/>
      <c r="I429" s="33"/>
    </row>
    <row r="430" spans="1:9" ht="19.5" customHeight="1" x14ac:dyDescent="0.2">
      <c r="A430" s="33"/>
      <c r="B430" s="33"/>
      <c r="C430" s="2"/>
      <c r="D430" s="17"/>
      <c r="E430" s="33"/>
      <c r="F430" s="33"/>
      <c r="G430" s="33"/>
      <c r="H430" s="33"/>
      <c r="I430" s="33"/>
    </row>
    <row r="431" spans="1:9" ht="19.5" customHeight="1" x14ac:dyDescent="0.2">
      <c r="A431" s="33"/>
      <c r="B431" s="33"/>
      <c r="C431" s="2"/>
      <c r="D431" s="17"/>
      <c r="E431" s="33"/>
      <c r="F431" s="33"/>
      <c r="G431" s="33"/>
      <c r="H431" s="33"/>
      <c r="I431" s="33"/>
    </row>
    <row r="432" spans="1:9" ht="19.5" customHeight="1" x14ac:dyDescent="0.2">
      <c r="A432" s="33"/>
      <c r="B432" s="33"/>
      <c r="C432" s="2"/>
      <c r="D432" s="17"/>
      <c r="E432" s="33"/>
      <c r="F432" s="33"/>
      <c r="G432" s="33"/>
      <c r="H432" s="33"/>
      <c r="I432" s="33"/>
    </row>
    <row r="433" spans="1:9" ht="19.5" customHeight="1" x14ac:dyDescent="0.2">
      <c r="A433" s="33"/>
      <c r="B433" s="33"/>
      <c r="C433" s="2"/>
      <c r="D433" s="17"/>
      <c r="E433" s="33"/>
      <c r="F433" s="33"/>
      <c r="G433" s="33"/>
      <c r="H433" s="33"/>
      <c r="I433" s="33"/>
    </row>
    <row r="434" spans="1:9" ht="19.5" customHeight="1" x14ac:dyDescent="0.2">
      <c r="A434" s="33"/>
      <c r="B434" s="33"/>
      <c r="C434" s="2"/>
      <c r="D434" s="17"/>
      <c r="E434" s="33"/>
      <c r="F434" s="33"/>
      <c r="G434" s="33"/>
      <c r="H434" s="33"/>
      <c r="I434" s="33"/>
    </row>
    <row r="435" spans="1:9" ht="19.5" customHeight="1" x14ac:dyDescent="0.2">
      <c r="A435" s="33"/>
      <c r="B435" s="33"/>
      <c r="C435" s="2"/>
      <c r="D435" s="17"/>
      <c r="E435" s="33"/>
      <c r="F435" s="33"/>
      <c r="G435" s="33"/>
      <c r="H435" s="33"/>
      <c r="I435" s="33"/>
    </row>
    <row r="436" spans="1:9" ht="19.5" customHeight="1" x14ac:dyDescent="0.2">
      <c r="A436" s="33"/>
      <c r="B436" s="33"/>
      <c r="C436" s="2"/>
      <c r="D436" s="17"/>
      <c r="E436" s="33"/>
      <c r="F436" s="33"/>
      <c r="G436" s="33"/>
      <c r="H436" s="33"/>
      <c r="I436" s="33"/>
    </row>
    <row r="437" spans="1:9" ht="19.5" customHeight="1" x14ac:dyDescent="0.2">
      <c r="A437" s="33"/>
      <c r="B437" s="33"/>
      <c r="C437" s="2"/>
      <c r="D437" s="17"/>
      <c r="E437" s="33"/>
      <c r="F437" s="33"/>
      <c r="G437" s="33"/>
      <c r="H437" s="33"/>
      <c r="I437" s="33"/>
    </row>
    <row r="438" spans="1:9" ht="19.5" customHeight="1" x14ac:dyDescent="0.2">
      <c r="A438" s="33"/>
      <c r="B438" s="33"/>
      <c r="C438" s="2"/>
      <c r="D438" s="17"/>
      <c r="E438" s="33"/>
      <c r="F438" s="33"/>
      <c r="G438" s="33"/>
      <c r="H438" s="33"/>
      <c r="I438" s="33"/>
    </row>
    <row r="439" spans="1:9" ht="19.5" customHeight="1" x14ac:dyDescent="0.2">
      <c r="A439" s="33"/>
      <c r="B439" s="33"/>
      <c r="C439" s="2"/>
      <c r="D439" s="17"/>
      <c r="E439" s="33"/>
      <c r="F439" s="33"/>
      <c r="G439" s="33"/>
      <c r="H439" s="33"/>
      <c r="I439" s="33"/>
    </row>
    <row r="440" spans="1:9" ht="19.5" customHeight="1" x14ac:dyDescent="0.2">
      <c r="A440" s="33"/>
      <c r="B440" s="33"/>
      <c r="C440" s="2"/>
      <c r="D440" s="17"/>
      <c r="E440" s="33"/>
      <c r="F440" s="33"/>
      <c r="G440" s="33"/>
      <c r="H440" s="33"/>
      <c r="I440" s="33"/>
    </row>
    <row r="441" spans="1:9" ht="19.5" customHeight="1" x14ac:dyDescent="0.2">
      <c r="A441" s="33"/>
      <c r="B441" s="33"/>
      <c r="C441" s="2"/>
      <c r="D441" s="17"/>
      <c r="E441" s="33"/>
      <c r="F441" s="33"/>
      <c r="G441" s="33"/>
      <c r="H441" s="33"/>
      <c r="I441" s="33"/>
    </row>
    <row r="442" spans="1:9" ht="19.5" customHeight="1" x14ac:dyDescent="0.2">
      <c r="A442" s="33"/>
      <c r="B442" s="33"/>
      <c r="C442" s="2"/>
      <c r="D442" s="17"/>
      <c r="E442" s="33"/>
      <c r="F442" s="33"/>
      <c r="G442" s="33"/>
      <c r="H442" s="33"/>
      <c r="I442" s="33"/>
    </row>
    <row r="443" spans="1:9" ht="19.5" customHeight="1" x14ac:dyDescent="0.2">
      <c r="A443" s="33"/>
      <c r="B443" s="33"/>
      <c r="C443" s="2"/>
      <c r="D443" s="17"/>
      <c r="E443" s="33"/>
      <c r="F443" s="33"/>
      <c r="G443" s="33"/>
      <c r="H443" s="33"/>
      <c r="I443" s="33"/>
    </row>
    <row r="444" spans="1:9" ht="19.5" customHeight="1" x14ac:dyDescent="0.2">
      <c r="A444" s="33"/>
      <c r="B444" s="33"/>
      <c r="C444" s="2"/>
      <c r="D444" s="17"/>
      <c r="E444" s="33"/>
      <c r="F444" s="33"/>
      <c r="G444" s="33"/>
      <c r="H444" s="33"/>
      <c r="I444" s="33"/>
    </row>
    <row r="445" spans="1:9" ht="19.5" customHeight="1" x14ac:dyDescent="0.2">
      <c r="A445" s="33"/>
      <c r="B445" s="33"/>
      <c r="C445" s="2"/>
      <c r="D445" s="17"/>
      <c r="E445" s="33"/>
      <c r="F445" s="33"/>
      <c r="G445" s="33"/>
      <c r="H445" s="33"/>
      <c r="I445" s="33"/>
    </row>
    <row r="446" spans="1:9" ht="19.5" customHeight="1" x14ac:dyDescent="0.2">
      <c r="A446" s="33"/>
      <c r="B446" s="33"/>
      <c r="C446" s="2"/>
      <c r="D446" s="17"/>
      <c r="E446" s="33"/>
      <c r="F446" s="33"/>
      <c r="G446" s="33"/>
      <c r="H446" s="33"/>
      <c r="I446" s="33"/>
    </row>
    <row r="447" spans="1:9" ht="19.5" customHeight="1" x14ac:dyDescent="0.2">
      <c r="A447" s="33"/>
      <c r="B447" s="33"/>
      <c r="C447" s="2"/>
      <c r="D447" s="17"/>
      <c r="E447" s="33"/>
      <c r="F447" s="33"/>
      <c r="G447" s="33"/>
      <c r="H447" s="33"/>
      <c r="I447" s="33"/>
    </row>
    <row r="448" spans="1:9" ht="19.5" customHeight="1" x14ac:dyDescent="0.2">
      <c r="A448" s="33"/>
      <c r="B448" s="33"/>
      <c r="C448" s="2"/>
      <c r="D448" s="17"/>
      <c r="E448" s="33"/>
      <c r="F448" s="33"/>
      <c r="G448" s="33"/>
      <c r="H448" s="33"/>
      <c r="I448" s="33"/>
    </row>
    <row r="449" spans="1:9" ht="19.5" customHeight="1" x14ac:dyDescent="0.2">
      <c r="A449" s="33"/>
      <c r="B449" s="33"/>
      <c r="C449" s="2"/>
      <c r="D449" s="17"/>
      <c r="E449" s="33"/>
      <c r="F449" s="33"/>
      <c r="G449" s="33"/>
      <c r="H449" s="33"/>
      <c r="I449" s="33"/>
    </row>
    <row r="450" spans="1:9" ht="19.5" customHeight="1" x14ac:dyDescent="0.2">
      <c r="A450" s="33"/>
      <c r="B450" s="33"/>
      <c r="C450" s="2"/>
      <c r="D450" s="17"/>
      <c r="E450" s="33"/>
      <c r="F450" s="33"/>
      <c r="G450" s="33"/>
      <c r="H450" s="33"/>
      <c r="I450" s="33"/>
    </row>
    <row r="451" spans="1:9" ht="19.5" customHeight="1" x14ac:dyDescent="0.2">
      <c r="A451" s="33"/>
      <c r="B451" s="33"/>
      <c r="C451" s="2"/>
      <c r="D451" s="17"/>
      <c r="E451" s="33"/>
      <c r="F451" s="33"/>
      <c r="G451" s="33"/>
      <c r="H451" s="33"/>
      <c r="I451" s="33"/>
    </row>
    <row r="452" spans="1:9" ht="19.5" customHeight="1" x14ac:dyDescent="0.2">
      <c r="A452" s="33"/>
      <c r="B452" s="33"/>
      <c r="C452" s="2"/>
      <c r="D452" s="17"/>
      <c r="E452" s="33"/>
      <c r="F452" s="33"/>
      <c r="G452" s="33"/>
      <c r="H452" s="33"/>
      <c r="I452" s="33"/>
    </row>
    <row r="453" spans="1:9" ht="19.5" customHeight="1" x14ac:dyDescent="0.2">
      <c r="A453" s="33"/>
      <c r="B453" s="33"/>
      <c r="C453" s="2"/>
      <c r="D453" s="17"/>
      <c r="E453" s="33"/>
      <c r="F453" s="33"/>
      <c r="G453" s="33"/>
      <c r="H453" s="33"/>
      <c r="I453" s="33"/>
    </row>
    <row r="454" spans="1:9" ht="19.5" customHeight="1" x14ac:dyDescent="0.2">
      <c r="A454" s="33"/>
      <c r="B454" s="33"/>
      <c r="C454" s="2"/>
      <c r="D454" s="17"/>
      <c r="E454" s="33"/>
      <c r="F454" s="33"/>
      <c r="G454" s="33"/>
      <c r="H454" s="33"/>
      <c r="I454" s="33"/>
    </row>
    <row r="455" spans="1:9" ht="19.5" customHeight="1" x14ac:dyDescent="0.2">
      <c r="A455" s="33"/>
      <c r="B455" s="33"/>
      <c r="C455" s="2"/>
      <c r="D455" s="17"/>
      <c r="E455" s="33"/>
      <c r="F455" s="33"/>
      <c r="G455" s="33"/>
      <c r="H455" s="33"/>
      <c r="I455" s="33"/>
    </row>
    <row r="456" spans="1:9" ht="19.5" customHeight="1" x14ac:dyDescent="0.2">
      <c r="A456" s="33"/>
      <c r="B456" s="33"/>
      <c r="C456" s="2"/>
      <c r="D456" s="17"/>
      <c r="E456" s="33"/>
      <c r="F456" s="33"/>
      <c r="G456" s="33"/>
      <c r="H456" s="33"/>
      <c r="I456" s="33"/>
    </row>
    <row r="457" spans="1:9" ht="19.5" customHeight="1" x14ac:dyDescent="0.2">
      <c r="A457" s="33"/>
      <c r="B457" s="33"/>
      <c r="C457" s="2"/>
      <c r="D457" s="17"/>
      <c r="E457" s="33"/>
      <c r="F457" s="33"/>
      <c r="G457" s="33"/>
      <c r="H457" s="33"/>
      <c r="I457" s="33"/>
    </row>
    <row r="458" spans="1:9" ht="19.5" customHeight="1" x14ac:dyDescent="0.2">
      <c r="A458" s="33"/>
      <c r="B458" s="33"/>
      <c r="C458" s="2"/>
      <c r="D458" s="17"/>
      <c r="E458" s="33"/>
      <c r="F458" s="33"/>
      <c r="G458" s="33"/>
      <c r="H458" s="33"/>
      <c r="I458" s="33"/>
    </row>
    <row r="459" spans="1:9" ht="19.5" customHeight="1" x14ac:dyDescent="0.2">
      <c r="A459" s="33"/>
      <c r="B459" s="33"/>
      <c r="C459" s="2"/>
      <c r="D459" s="17"/>
      <c r="E459" s="33"/>
      <c r="F459" s="33"/>
      <c r="G459" s="33"/>
      <c r="H459" s="33"/>
      <c r="I459" s="33"/>
    </row>
    <row r="460" spans="1:9" ht="19.5" customHeight="1" x14ac:dyDescent="0.2">
      <c r="A460" s="33"/>
      <c r="B460" s="33"/>
      <c r="C460" s="2"/>
      <c r="D460" s="17"/>
      <c r="E460" s="33"/>
      <c r="F460" s="33"/>
      <c r="G460" s="33"/>
      <c r="H460" s="33"/>
      <c r="I460" s="33"/>
    </row>
    <row r="461" spans="1:9" ht="19.5" customHeight="1" x14ac:dyDescent="0.2">
      <c r="A461" s="33"/>
      <c r="B461" s="33"/>
      <c r="C461" s="2"/>
      <c r="D461" s="17"/>
      <c r="E461" s="33"/>
      <c r="F461" s="33"/>
      <c r="G461" s="33"/>
      <c r="H461" s="33"/>
      <c r="I461" s="33"/>
    </row>
    <row r="462" spans="1:9" ht="19.5" customHeight="1" x14ac:dyDescent="0.2">
      <c r="A462" s="33"/>
      <c r="B462" s="33"/>
      <c r="C462" s="2"/>
      <c r="D462" s="17"/>
      <c r="E462" s="33"/>
      <c r="F462" s="33"/>
      <c r="G462" s="33"/>
      <c r="H462" s="33"/>
      <c r="I462" s="33"/>
    </row>
    <row r="463" spans="1:9" ht="19.5" customHeight="1" x14ac:dyDescent="0.2">
      <c r="A463" s="33"/>
      <c r="B463" s="33"/>
      <c r="C463" s="2"/>
      <c r="D463" s="17"/>
      <c r="E463" s="33"/>
      <c r="F463" s="33"/>
      <c r="G463" s="33"/>
      <c r="H463" s="33"/>
      <c r="I463" s="33"/>
    </row>
    <row r="464" spans="1:9" ht="19.5" customHeight="1" x14ac:dyDescent="0.2">
      <c r="A464" s="33"/>
      <c r="B464" s="33"/>
      <c r="C464" s="2"/>
      <c r="D464" s="17"/>
      <c r="E464" s="33"/>
      <c r="F464" s="33"/>
      <c r="G464" s="33"/>
      <c r="H464" s="33"/>
      <c r="I464" s="33"/>
    </row>
    <row r="465" spans="1:9" ht="19.5" customHeight="1" x14ac:dyDescent="0.2">
      <c r="A465" s="33"/>
      <c r="B465" s="33"/>
      <c r="C465" s="2"/>
      <c r="D465" s="17"/>
      <c r="E465" s="33"/>
      <c r="F465" s="33"/>
      <c r="G465" s="33"/>
      <c r="H465" s="33"/>
      <c r="I465" s="33"/>
    </row>
    <row r="466" spans="1:9" ht="19.5" customHeight="1" x14ac:dyDescent="0.2">
      <c r="A466" s="33"/>
      <c r="B466" s="33"/>
      <c r="C466" s="2"/>
      <c r="D466" s="17"/>
      <c r="E466" s="33"/>
      <c r="F466" s="33"/>
      <c r="G466" s="33"/>
      <c r="H466" s="33"/>
      <c r="I466" s="33"/>
    </row>
    <row r="467" spans="1:9" ht="19.5" customHeight="1" x14ac:dyDescent="0.2">
      <c r="A467" s="33"/>
      <c r="B467" s="33"/>
      <c r="C467" s="2"/>
      <c r="D467" s="17"/>
      <c r="E467" s="33"/>
      <c r="F467" s="33"/>
      <c r="G467" s="33"/>
      <c r="H467" s="33"/>
      <c r="I467" s="33"/>
    </row>
    <row r="468" spans="1:9" ht="19.5" customHeight="1" x14ac:dyDescent="0.2">
      <c r="A468" s="33"/>
      <c r="B468" s="33"/>
      <c r="C468" s="2"/>
      <c r="D468" s="17"/>
      <c r="E468" s="33"/>
      <c r="F468" s="33"/>
      <c r="G468" s="33"/>
      <c r="H468" s="33"/>
      <c r="I468" s="33"/>
    </row>
    <row r="469" spans="1:9" ht="19.5" customHeight="1" x14ac:dyDescent="0.2">
      <c r="A469" s="33"/>
      <c r="B469" s="33"/>
      <c r="C469" s="2"/>
      <c r="D469" s="17"/>
      <c r="E469" s="33"/>
      <c r="F469" s="33"/>
      <c r="G469" s="33"/>
      <c r="H469" s="33"/>
      <c r="I469" s="33"/>
    </row>
    <row r="470" spans="1:9" ht="19.5" customHeight="1" x14ac:dyDescent="0.2">
      <c r="A470" s="33"/>
      <c r="B470" s="33"/>
      <c r="C470" s="2"/>
      <c r="D470" s="17"/>
      <c r="E470" s="33"/>
      <c r="F470" s="33"/>
      <c r="G470" s="33"/>
      <c r="H470" s="33"/>
      <c r="I470" s="33"/>
    </row>
    <row r="471" spans="1:9" ht="19.5" customHeight="1" x14ac:dyDescent="0.2">
      <c r="A471" s="33"/>
      <c r="B471" s="33"/>
      <c r="C471" s="2"/>
      <c r="D471" s="17"/>
      <c r="E471" s="33"/>
      <c r="F471" s="33"/>
      <c r="G471" s="33"/>
      <c r="H471" s="33"/>
      <c r="I471" s="33"/>
    </row>
    <row r="472" spans="1:9" ht="19.5" customHeight="1" x14ac:dyDescent="0.2">
      <c r="A472" s="33"/>
      <c r="B472" s="33"/>
      <c r="C472" s="2"/>
      <c r="D472" s="17"/>
      <c r="E472" s="33"/>
      <c r="F472" s="33"/>
      <c r="G472" s="33"/>
      <c r="H472" s="33"/>
      <c r="I472" s="33"/>
    </row>
    <row r="473" spans="1:9" ht="19.5" customHeight="1" x14ac:dyDescent="0.2">
      <c r="A473" s="33"/>
      <c r="B473" s="33"/>
      <c r="C473" s="2"/>
      <c r="D473" s="17"/>
      <c r="E473" s="33"/>
      <c r="F473" s="33"/>
      <c r="G473" s="33"/>
      <c r="H473" s="33"/>
      <c r="I473" s="33"/>
    </row>
    <row r="474" spans="1:9" ht="19.5" customHeight="1" x14ac:dyDescent="0.2">
      <c r="A474" s="33"/>
      <c r="B474" s="33"/>
      <c r="C474" s="2"/>
      <c r="D474" s="17"/>
      <c r="E474" s="33"/>
      <c r="F474" s="33"/>
      <c r="G474" s="33"/>
      <c r="H474" s="33"/>
      <c r="I474" s="33"/>
    </row>
    <row r="475" spans="1:9" ht="19.5" customHeight="1" x14ac:dyDescent="0.2">
      <c r="A475" s="33"/>
      <c r="B475" s="33"/>
      <c r="C475" s="2"/>
      <c r="D475" s="17"/>
      <c r="E475" s="33"/>
      <c r="F475" s="33"/>
      <c r="G475" s="33"/>
      <c r="H475" s="33"/>
      <c r="I475" s="33"/>
    </row>
    <row r="476" spans="1:9" ht="19.5" customHeight="1" x14ac:dyDescent="0.2">
      <c r="A476" s="33"/>
      <c r="B476" s="33"/>
      <c r="C476" s="2"/>
      <c r="D476" s="17"/>
      <c r="E476" s="33"/>
      <c r="F476" s="33"/>
      <c r="G476" s="33"/>
      <c r="H476" s="33"/>
      <c r="I476" s="33"/>
    </row>
    <row r="477" spans="1:9" ht="19.5" customHeight="1" x14ac:dyDescent="0.2">
      <c r="A477" s="33"/>
      <c r="B477" s="33"/>
      <c r="C477" s="2"/>
      <c r="D477" s="17"/>
      <c r="E477" s="33"/>
      <c r="F477" s="33"/>
      <c r="G477" s="33"/>
      <c r="H477" s="33"/>
      <c r="I477" s="33"/>
    </row>
    <row r="478" spans="1:9" ht="19.5" customHeight="1" x14ac:dyDescent="0.2">
      <c r="A478" s="33"/>
      <c r="B478" s="33"/>
      <c r="C478" s="2"/>
      <c r="D478" s="17"/>
      <c r="E478" s="33"/>
      <c r="F478" s="33"/>
      <c r="G478" s="33"/>
      <c r="H478" s="33"/>
      <c r="I478" s="33"/>
    </row>
    <row r="479" spans="1:9" ht="19.5" customHeight="1" x14ac:dyDescent="0.2">
      <c r="A479" s="33"/>
      <c r="B479" s="33"/>
      <c r="C479" s="2"/>
      <c r="D479" s="17"/>
      <c r="E479" s="33"/>
      <c r="F479" s="33"/>
      <c r="G479" s="33"/>
      <c r="H479" s="33"/>
      <c r="I479" s="33"/>
    </row>
    <row r="480" spans="1:9" ht="19.5" customHeight="1" x14ac:dyDescent="0.2">
      <c r="A480" s="33"/>
      <c r="B480" s="33"/>
      <c r="C480" s="2"/>
      <c r="D480" s="17"/>
      <c r="E480" s="33"/>
      <c r="F480" s="33"/>
      <c r="G480" s="33"/>
      <c r="H480" s="33"/>
      <c r="I480" s="33"/>
    </row>
    <row r="481" spans="1:9" ht="19.5" customHeight="1" x14ac:dyDescent="0.2">
      <c r="A481" s="33"/>
      <c r="B481" s="33"/>
      <c r="C481" s="2"/>
      <c r="D481" s="17"/>
      <c r="E481" s="33"/>
      <c r="F481" s="33"/>
      <c r="G481" s="33"/>
      <c r="H481" s="33"/>
      <c r="I481" s="33"/>
    </row>
    <row r="482" spans="1:9" ht="19.5" customHeight="1" x14ac:dyDescent="0.2">
      <c r="A482" s="33"/>
      <c r="B482" s="33"/>
      <c r="C482" s="2"/>
      <c r="D482" s="17"/>
      <c r="E482" s="33"/>
      <c r="F482" s="33"/>
      <c r="G482" s="33"/>
      <c r="H482" s="33"/>
      <c r="I482" s="33"/>
    </row>
    <row r="483" spans="1:9" ht="19.5" customHeight="1" x14ac:dyDescent="0.2">
      <c r="A483" s="33"/>
      <c r="B483" s="33"/>
      <c r="C483" s="2"/>
      <c r="D483" s="17"/>
      <c r="E483" s="33"/>
      <c r="F483" s="33"/>
      <c r="G483" s="33"/>
      <c r="H483" s="33"/>
      <c r="I483" s="33"/>
    </row>
    <row r="484" spans="1:9" ht="19.5" customHeight="1" x14ac:dyDescent="0.2">
      <c r="A484" s="33"/>
      <c r="B484" s="33"/>
      <c r="C484" s="2"/>
      <c r="D484" s="17"/>
      <c r="E484" s="33"/>
      <c r="F484" s="33"/>
      <c r="G484" s="33"/>
      <c r="H484" s="33"/>
      <c r="I484" s="33"/>
    </row>
    <row r="485" spans="1:9" ht="19.5" customHeight="1" x14ac:dyDescent="0.2">
      <c r="A485" s="33"/>
      <c r="B485" s="33"/>
      <c r="C485" s="2"/>
      <c r="D485" s="17"/>
      <c r="E485" s="33"/>
      <c r="F485" s="33"/>
      <c r="G485" s="33"/>
      <c r="H485" s="33"/>
      <c r="I485" s="33"/>
    </row>
    <row r="486" spans="1:9" ht="19.5" customHeight="1" x14ac:dyDescent="0.2">
      <c r="A486" s="33"/>
      <c r="B486" s="33"/>
      <c r="C486" s="2"/>
      <c r="D486" s="17"/>
      <c r="E486" s="33"/>
      <c r="F486" s="33"/>
      <c r="G486" s="33"/>
      <c r="H486" s="33"/>
      <c r="I486" s="33"/>
    </row>
    <row r="487" spans="1:9" ht="19.5" customHeight="1" x14ac:dyDescent="0.2">
      <c r="A487" s="33"/>
      <c r="B487" s="33"/>
      <c r="C487" s="2"/>
      <c r="D487" s="17"/>
      <c r="E487" s="33"/>
      <c r="F487" s="33"/>
      <c r="G487" s="33"/>
      <c r="H487" s="33"/>
      <c r="I487" s="33"/>
    </row>
    <row r="488" spans="1:9" ht="19.5" customHeight="1" x14ac:dyDescent="0.2">
      <c r="A488" s="33"/>
      <c r="B488" s="33"/>
      <c r="C488" s="2"/>
      <c r="D488" s="17"/>
      <c r="E488" s="33"/>
      <c r="F488" s="33"/>
      <c r="G488" s="33"/>
      <c r="H488" s="33"/>
      <c r="I488" s="33"/>
    </row>
    <row r="489" spans="1:9" ht="19.5" customHeight="1" x14ac:dyDescent="0.2">
      <c r="A489" s="33"/>
      <c r="B489" s="33"/>
      <c r="C489" s="2"/>
      <c r="D489" s="17"/>
      <c r="E489" s="33"/>
      <c r="F489" s="33"/>
      <c r="G489" s="33"/>
      <c r="H489" s="33"/>
      <c r="I489" s="33"/>
    </row>
    <row r="490" spans="1:9" ht="19.5" customHeight="1" x14ac:dyDescent="0.2">
      <c r="A490" s="33"/>
      <c r="B490" s="33"/>
      <c r="C490" s="2"/>
      <c r="D490" s="17"/>
      <c r="E490" s="33"/>
      <c r="F490" s="33"/>
      <c r="G490" s="33"/>
      <c r="H490" s="33"/>
      <c r="I490" s="33"/>
    </row>
    <row r="491" spans="1:9" ht="19.5" customHeight="1" x14ac:dyDescent="0.2">
      <c r="A491" s="33"/>
      <c r="B491" s="33"/>
      <c r="C491" s="2"/>
      <c r="D491" s="17"/>
      <c r="E491" s="33"/>
      <c r="F491" s="33"/>
      <c r="G491" s="33"/>
      <c r="H491" s="33"/>
      <c r="I491" s="33"/>
    </row>
    <row r="492" spans="1:9" ht="19.5" customHeight="1" x14ac:dyDescent="0.2">
      <c r="A492" s="33"/>
      <c r="B492" s="33"/>
      <c r="C492" s="2"/>
      <c r="D492" s="17"/>
      <c r="E492" s="33"/>
      <c r="F492" s="33"/>
      <c r="G492" s="33"/>
      <c r="H492" s="33"/>
      <c r="I492" s="33"/>
    </row>
    <row r="493" spans="1:9" ht="19.5" customHeight="1" x14ac:dyDescent="0.2">
      <c r="A493" s="33"/>
      <c r="B493" s="33"/>
      <c r="C493" s="2"/>
      <c r="D493" s="17"/>
      <c r="E493" s="33"/>
      <c r="F493" s="33"/>
      <c r="G493" s="33"/>
      <c r="H493" s="33"/>
      <c r="I493" s="33"/>
    </row>
    <row r="494" spans="1:9" ht="19.5" customHeight="1" x14ac:dyDescent="0.2">
      <c r="A494" s="33"/>
      <c r="B494" s="33"/>
      <c r="C494" s="2"/>
      <c r="D494" s="17"/>
      <c r="E494" s="33"/>
      <c r="F494" s="33"/>
      <c r="G494" s="33"/>
      <c r="H494" s="33"/>
      <c r="I494" s="33"/>
    </row>
    <row r="495" spans="1:9" ht="19.5" customHeight="1" x14ac:dyDescent="0.2">
      <c r="A495" s="33"/>
      <c r="B495" s="33"/>
      <c r="C495" s="2"/>
      <c r="D495" s="17"/>
      <c r="E495" s="33"/>
      <c r="F495" s="33"/>
      <c r="G495" s="33"/>
      <c r="H495" s="33"/>
      <c r="I495" s="33"/>
    </row>
    <row r="496" spans="1:9" ht="19.5" customHeight="1" x14ac:dyDescent="0.2">
      <c r="A496" s="33"/>
      <c r="B496" s="33"/>
      <c r="C496" s="2"/>
      <c r="D496" s="17"/>
      <c r="E496" s="33"/>
      <c r="F496" s="33"/>
      <c r="G496" s="33"/>
      <c r="H496" s="33"/>
      <c r="I496" s="33"/>
    </row>
    <row r="497" spans="1:9" ht="19.5" customHeight="1" x14ac:dyDescent="0.2">
      <c r="A497" s="33"/>
      <c r="B497" s="33"/>
      <c r="C497" s="2"/>
      <c r="D497" s="17"/>
      <c r="E497" s="33"/>
      <c r="F497" s="33"/>
      <c r="G497" s="33"/>
      <c r="H497" s="33"/>
      <c r="I497" s="33"/>
    </row>
    <row r="498" spans="1:9" ht="19.5" customHeight="1" x14ac:dyDescent="0.2">
      <c r="A498" s="33"/>
      <c r="B498" s="33"/>
      <c r="C498" s="2"/>
      <c r="D498" s="17"/>
      <c r="E498" s="33"/>
      <c r="F498" s="33"/>
      <c r="G498" s="33"/>
      <c r="H498" s="33"/>
      <c r="I498" s="33"/>
    </row>
    <row r="499" spans="1:9" ht="19.5" customHeight="1" x14ac:dyDescent="0.2">
      <c r="A499" s="33"/>
      <c r="B499" s="33"/>
      <c r="C499" s="2"/>
      <c r="D499" s="17"/>
      <c r="E499" s="33"/>
      <c r="F499" s="33"/>
      <c r="G499" s="33"/>
      <c r="H499" s="33"/>
      <c r="I499" s="33"/>
    </row>
    <row r="500" spans="1:9" ht="19.5" customHeight="1" x14ac:dyDescent="0.2">
      <c r="A500" s="33"/>
      <c r="B500" s="33"/>
      <c r="C500" s="2"/>
      <c r="D500" s="17"/>
      <c r="E500" s="33"/>
      <c r="F500" s="33"/>
      <c r="G500" s="33"/>
      <c r="H500" s="33"/>
      <c r="I500" s="33"/>
    </row>
    <row r="501" spans="1:9" ht="19.5" customHeight="1" x14ac:dyDescent="0.2">
      <c r="A501" s="33"/>
      <c r="B501" s="33"/>
      <c r="C501" s="2"/>
      <c r="D501" s="17"/>
      <c r="E501" s="33"/>
      <c r="F501" s="33"/>
      <c r="G501" s="33"/>
      <c r="H501" s="33"/>
      <c r="I501" s="33"/>
    </row>
    <row r="502" spans="1:9" ht="19.5" customHeight="1" x14ac:dyDescent="0.2">
      <c r="A502" s="33"/>
      <c r="B502" s="33"/>
      <c r="C502" s="2"/>
      <c r="D502" s="17"/>
      <c r="E502" s="33"/>
      <c r="F502" s="33"/>
      <c r="G502" s="33"/>
      <c r="H502" s="33"/>
      <c r="I502" s="33"/>
    </row>
    <row r="503" spans="1:9" ht="19.5" customHeight="1" x14ac:dyDescent="0.2">
      <c r="A503" s="33"/>
      <c r="B503" s="33"/>
      <c r="C503" s="2"/>
      <c r="D503" s="17"/>
      <c r="E503" s="33"/>
      <c r="F503" s="33"/>
      <c r="G503" s="33"/>
      <c r="H503" s="33"/>
      <c r="I503" s="33"/>
    </row>
    <row r="504" spans="1:9" ht="19.5" customHeight="1" x14ac:dyDescent="0.2">
      <c r="A504" s="33"/>
      <c r="B504" s="33"/>
      <c r="C504" s="2"/>
      <c r="D504" s="17"/>
      <c r="E504" s="33"/>
      <c r="F504" s="33"/>
      <c r="G504" s="33"/>
      <c r="H504" s="33"/>
      <c r="I504" s="33"/>
    </row>
    <row r="505" spans="1:9" ht="19.5" customHeight="1" x14ac:dyDescent="0.2">
      <c r="A505" s="33"/>
      <c r="B505" s="33"/>
      <c r="C505" s="2"/>
      <c r="D505" s="17"/>
      <c r="E505" s="33"/>
      <c r="F505" s="33"/>
      <c r="G505" s="33"/>
      <c r="H505" s="33"/>
      <c r="I505" s="33"/>
    </row>
    <row r="506" spans="1:9" ht="19.5" customHeight="1" x14ac:dyDescent="0.2">
      <c r="A506" s="33"/>
      <c r="B506" s="33"/>
      <c r="C506" s="2"/>
      <c r="D506" s="17"/>
      <c r="E506" s="33"/>
      <c r="F506" s="33"/>
      <c r="G506" s="33"/>
      <c r="H506" s="33"/>
      <c r="I506" s="33"/>
    </row>
    <row r="507" spans="1:9" ht="19.5" customHeight="1" x14ac:dyDescent="0.2">
      <c r="A507" s="33"/>
      <c r="B507" s="33"/>
      <c r="C507" s="2"/>
      <c r="D507" s="17"/>
      <c r="E507" s="33"/>
      <c r="F507" s="33"/>
      <c r="G507" s="33"/>
      <c r="H507" s="33"/>
      <c r="I507" s="33"/>
    </row>
    <row r="508" spans="1:9" ht="19.5" customHeight="1" x14ac:dyDescent="0.2">
      <c r="A508" s="33"/>
      <c r="B508" s="33"/>
      <c r="C508" s="2"/>
      <c r="D508" s="17"/>
      <c r="E508" s="33"/>
      <c r="F508" s="33"/>
      <c r="G508" s="33"/>
      <c r="H508" s="33"/>
      <c r="I508" s="33"/>
    </row>
    <row r="509" spans="1:9" ht="19.5" customHeight="1" x14ac:dyDescent="0.2">
      <c r="A509" s="33"/>
      <c r="B509" s="33"/>
      <c r="C509" s="2"/>
      <c r="D509" s="17"/>
      <c r="E509" s="33"/>
      <c r="F509" s="33"/>
      <c r="G509" s="33"/>
      <c r="H509" s="33"/>
      <c r="I509" s="33"/>
    </row>
    <row r="510" spans="1:9" ht="19.5" customHeight="1" x14ac:dyDescent="0.2">
      <c r="A510" s="33"/>
      <c r="B510" s="33"/>
      <c r="C510" s="2"/>
      <c r="D510" s="17"/>
      <c r="E510" s="33"/>
      <c r="F510" s="33"/>
      <c r="G510" s="33"/>
      <c r="H510" s="33"/>
      <c r="I510" s="33"/>
    </row>
    <row r="511" spans="1:9" ht="19.5" customHeight="1" x14ac:dyDescent="0.2">
      <c r="A511" s="33"/>
      <c r="B511" s="33"/>
      <c r="C511" s="2"/>
      <c r="D511" s="17"/>
      <c r="E511" s="33"/>
      <c r="F511" s="33"/>
      <c r="G511" s="33"/>
      <c r="H511" s="33"/>
      <c r="I511" s="33"/>
    </row>
    <row r="512" spans="1:9" ht="19.5" customHeight="1" x14ac:dyDescent="0.2">
      <c r="A512" s="33"/>
      <c r="B512" s="33"/>
      <c r="C512" s="2"/>
      <c r="D512" s="17"/>
      <c r="E512" s="33"/>
      <c r="F512" s="33"/>
      <c r="G512" s="33"/>
      <c r="H512" s="33"/>
      <c r="I512" s="33"/>
    </row>
    <row r="513" spans="1:9" ht="19.5" customHeight="1" x14ac:dyDescent="0.2">
      <c r="A513" s="33"/>
      <c r="B513" s="33"/>
      <c r="C513" s="2"/>
      <c r="D513" s="17"/>
      <c r="E513" s="33"/>
      <c r="F513" s="33"/>
      <c r="G513" s="33"/>
      <c r="H513" s="33"/>
      <c r="I513" s="33"/>
    </row>
    <row r="514" spans="1:9" ht="19.5" customHeight="1" x14ac:dyDescent="0.2">
      <c r="A514" s="33"/>
      <c r="B514" s="33"/>
      <c r="C514" s="2"/>
      <c r="D514" s="17"/>
      <c r="E514" s="33"/>
      <c r="F514" s="33"/>
      <c r="G514" s="33"/>
      <c r="H514" s="33"/>
      <c r="I514" s="33"/>
    </row>
    <row r="515" spans="1:9" ht="19.5" customHeight="1" x14ac:dyDescent="0.2">
      <c r="A515" s="33"/>
      <c r="B515" s="33"/>
      <c r="C515" s="2"/>
      <c r="D515" s="17"/>
      <c r="E515" s="33"/>
      <c r="F515" s="33"/>
      <c r="G515" s="33"/>
      <c r="H515" s="33"/>
      <c r="I515" s="33"/>
    </row>
    <row r="516" spans="1:9" ht="19.5" customHeight="1" x14ac:dyDescent="0.2">
      <c r="A516" s="33"/>
      <c r="B516" s="33"/>
      <c r="C516" s="2"/>
      <c r="D516" s="17"/>
      <c r="E516" s="33"/>
      <c r="F516" s="33"/>
      <c r="G516" s="33"/>
      <c r="H516" s="33"/>
      <c r="I516" s="33"/>
    </row>
    <row r="517" spans="1:9" ht="19.5" customHeight="1" x14ac:dyDescent="0.2">
      <c r="A517" s="33"/>
      <c r="B517" s="33"/>
      <c r="C517" s="2"/>
      <c r="D517" s="17"/>
      <c r="E517" s="33"/>
      <c r="F517" s="33"/>
      <c r="G517" s="33"/>
      <c r="H517" s="33"/>
      <c r="I517" s="33"/>
    </row>
    <row r="518" spans="1:9" ht="19.5" customHeight="1" x14ac:dyDescent="0.2">
      <c r="A518" s="33"/>
      <c r="B518" s="33"/>
      <c r="C518" s="2"/>
      <c r="D518" s="17"/>
      <c r="E518" s="33"/>
      <c r="F518" s="33"/>
      <c r="G518" s="33"/>
      <c r="H518" s="33"/>
      <c r="I518" s="33"/>
    </row>
    <row r="519" spans="1:9" ht="19.5" customHeight="1" x14ac:dyDescent="0.2">
      <c r="A519" s="33"/>
      <c r="B519" s="33"/>
      <c r="C519" s="2"/>
      <c r="D519" s="17"/>
      <c r="E519" s="33"/>
      <c r="F519" s="33"/>
      <c r="G519" s="33"/>
      <c r="H519" s="33"/>
      <c r="I519" s="33"/>
    </row>
    <row r="520" spans="1:9" ht="19.5" customHeight="1" x14ac:dyDescent="0.2">
      <c r="A520" s="33"/>
      <c r="B520" s="33"/>
      <c r="C520" s="2"/>
      <c r="D520" s="17"/>
      <c r="E520" s="33"/>
      <c r="F520" s="33"/>
      <c r="G520" s="33"/>
      <c r="H520" s="33"/>
      <c r="I520" s="33"/>
    </row>
    <row r="521" spans="1:9" ht="19.5" customHeight="1" x14ac:dyDescent="0.2">
      <c r="A521" s="33"/>
      <c r="B521" s="33"/>
      <c r="C521" s="2"/>
      <c r="D521" s="17"/>
      <c r="E521" s="33"/>
      <c r="F521" s="33"/>
      <c r="G521" s="33"/>
      <c r="H521" s="33"/>
      <c r="I521" s="33"/>
    </row>
    <row r="522" spans="1:9" ht="19.5" customHeight="1" x14ac:dyDescent="0.2">
      <c r="A522" s="33"/>
      <c r="B522" s="33"/>
      <c r="C522" s="2"/>
      <c r="D522" s="17"/>
      <c r="E522" s="33"/>
      <c r="F522" s="33"/>
      <c r="G522" s="33"/>
      <c r="H522" s="33"/>
      <c r="I522" s="33"/>
    </row>
    <row r="523" spans="1:9" ht="19.5" customHeight="1" x14ac:dyDescent="0.2">
      <c r="A523" s="33"/>
      <c r="B523" s="33"/>
      <c r="C523" s="2"/>
      <c r="D523" s="17"/>
      <c r="E523" s="33"/>
      <c r="F523" s="33"/>
      <c r="G523" s="33"/>
      <c r="H523" s="33"/>
      <c r="I523" s="33"/>
    </row>
    <row r="524" spans="1:9" ht="19.5" customHeight="1" x14ac:dyDescent="0.2">
      <c r="A524" s="33"/>
      <c r="B524" s="33"/>
      <c r="C524" s="2"/>
      <c r="D524" s="17"/>
      <c r="E524" s="33"/>
      <c r="F524" s="33"/>
      <c r="G524" s="33"/>
      <c r="H524" s="33"/>
      <c r="I524" s="33"/>
    </row>
    <row r="525" spans="1:9" ht="19.5" customHeight="1" x14ac:dyDescent="0.2">
      <c r="A525" s="33"/>
      <c r="B525" s="33"/>
      <c r="C525" s="2"/>
      <c r="D525" s="17"/>
      <c r="E525" s="33"/>
      <c r="F525" s="33"/>
      <c r="G525" s="33"/>
      <c r="H525" s="33"/>
      <c r="I525" s="33"/>
    </row>
    <row r="526" spans="1:9" ht="19.5" customHeight="1" x14ac:dyDescent="0.2">
      <c r="A526" s="33"/>
      <c r="B526" s="33"/>
      <c r="C526" s="2"/>
      <c r="D526" s="17"/>
      <c r="E526" s="33"/>
      <c r="F526" s="33"/>
      <c r="G526" s="33"/>
      <c r="H526" s="33"/>
      <c r="I526" s="33"/>
    </row>
    <row r="527" spans="1:9" ht="19.5" customHeight="1" x14ac:dyDescent="0.2">
      <c r="A527" s="33"/>
      <c r="B527" s="33"/>
      <c r="C527" s="2"/>
      <c r="D527" s="17"/>
      <c r="E527" s="33"/>
      <c r="F527" s="33"/>
      <c r="G527" s="33"/>
      <c r="H527" s="33"/>
      <c r="I527" s="33"/>
    </row>
    <row r="528" spans="1:9" ht="19.5" customHeight="1" x14ac:dyDescent="0.2">
      <c r="A528" s="33"/>
      <c r="B528" s="33"/>
      <c r="C528" s="2"/>
      <c r="D528" s="17"/>
      <c r="E528" s="33"/>
      <c r="F528" s="33"/>
      <c r="G528" s="33"/>
      <c r="H528" s="33"/>
      <c r="I528" s="33"/>
    </row>
    <row r="529" spans="1:9" ht="19.5" customHeight="1" x14ac:dyDescent="0.2">
      <c r="A529" s="33"/>
      <c r="B529" s="33"/>
      <c r="C529" s="2"/>
      <c r="D529" s="17"/>
      <c r="E529" s="33"/>
      <c r="F529" s="33"/>
      <c r="G529" s="33"/>
      <c r="H529" s="33"/>
      <c r="I529" s="33"/>
    </row>
    <row r="530" spans="1:9" ht="19.5" customHeight="1" x14ac:dyDescent="0.2">
      <c r="A530" s="33"/>
      <c r="B530" s="33"/>
      <c r="C530" s="2"/>
      <c r="D530" s="17"/>
      <c r="E530" s="33"/>
      <c r="F530" s="33"/>
      <c r="G530" s="33"/>
      <c r="H530" s="33"/>
      <c r="I530" s="33"/>
    </row>
    <row r="531" spans="1:9" ht="19.5" customHeight="1" x14ac:dyDescent="0.2">
      <c r="A531" s="33"/>
      <c r="B531" s="33"/>
      <c r="C531" s="2"/>
      <c r="D531" s="17"/>
      <c r="E531" s="33"/>
      <c r="F531" s="33"/>
      <c r="G531" s="33"/>
      <c r="H531" s="33"/>
      <c r="I531" s="33"/>
    </row>
    <row r="532" spans="1:9" ht="19.5" customHeight="1" x14ac:dyDescent="0.2">
      <c r="A532" s="33"/>
      <c r="B532" s="33"/>
      <c r="C532" s="2"/>
      <c r="D532" s="17"/>
      <c r="E532" s="33"/>
      <c r="F532" s="33"/>
      <c r="G532" s="33"/>
      <c r="H532" s="33"/>
      <c r="I532" s="33"/>
    </row>
    <row r="533" spans="1:9" ht="19.5" customHeight="1" x14ac:dyDescent="0.2">
      <c r="A533" s="33"/>
      <c r="B533" s="33"/>
      <c r="C533" s="2"/>
      <c r="D533" s="17"/>
      <c r="E533" s="33"/>
      <c r="F533" s="33"/>
      <c r="G533" s="33"/>
      <c r="H533" s="33"/>
      <c r="I533" s="33"/>
    </row>
    <row r="534" spans="1:9" ht="19.5" customHeight="1" x14ac:dyDescent="0.2">
      <c r="A534" s="33"/>
      <c r="B534" s="33"/>
      <c r="C534" s="2"/>
      <c r="D534" s="17"/>
      <c r="E534" s="33"/>
      <c r="F534" s="33"/>
      <c r="G534" s="33"/>
      <c r="H534" s="33"/>
      <c r="I534" s="33"/>
    </row>
    <row r="535" spans="1:9" ht="19.5" customHeight="1" x14ac:dyDescent="0.2">
      <c r="A535" s="33"/>
      <c r="B535" s="33"/>
      <c r="C535" s="2"/>
      <c r="D535" s="17"/>
      <c r="E535" s="33"/>
      <c r="F535" s="33"/>
      <c r="G535" s="33"/>
      <c r="H535" s="33"/>
      <c r="I535" s="33"/>
    </row>
    <row r="536" spans="1:9" ht="19.5" customHeight="1" x14ac:dyDescent="0.2">
      <c r="A536" s="33"/>
      <c r="B536" s="33"/>
      <c r="C536" s="2"/>
      <c r="D536" s="17"/>
      <c r="E536" s="33"/>
      <c r="F536" s="33"/>
      <c r="G536" s="33"/>
      <c r="H536" s="33"/>
      <c r="I536" s="33"/>
    </row>
    <row r="537" spans="1:9" ht="19.5" customHeight="1" x14ac:dyDescent="0.2">
      <c r="A537" s="33"/>
      <c r="B537" s="33"/>
      <c r="C537" s="2"/>
      <c r="D537" s="17"/>
      <c r="E537" s="33"/>
      <c r="F537" s="33"/>
      <c r="G537" s="33"/>
      <c r="H537" s="33"/>
      <c r="I537" s="33"/>
    </row>
    <row r="538" spans="1:9" ht="19.5" customHeight="1" x14ac:dyDescent="0.2">
      <c r="A538" s="33"/>
      <c r="B538" s="33"/>
      <c r="C538" s="2"/>
      <c r="D538" s="17"/>
      <c r="E538" s="33"/>
      <c r="F538" s="33"/>
      <c r="G538" s="33"/>
      <c r="H538" s="33"/>
      <c r="I538" s="33"/>
    </row>
    <row r="539" spans="1:9" ht="19.5" customHeight="1" x14ac:dyDescent="0.2">
      <c r="A539" s="33"/>
      <c r="B539" s="33"/>
      <c r="C539" s="2"/>
      <c r="D539" s="17"/>
      <c r="E539" s="33"/>
      <c r="F539" s="33"/>
      <c r="G539" s="33"/>
      <c r="H539" s="33"/>
      <c r="I539" s="33"/>
    </row>
    <row r="540" spans="1:9" ht="19.5" customHeight="1" x14ac:dyDescent="0.2">
      <c r="A540" s="33"/>
      <c r="B540" s="33"/>
      <c r="C540" s="2"/>
      <c r="D540" s="17"/>
      <c r="E540" s="33"/>
      <c r="F540" s="33"/>
      <c r="G540" s="33"/>
      <c r="H540" s="33"/>
      <c r="I540" s="33"/>
    </row>
    <row r="541" spans="1:9" ht="19.5" customHeight="1" x14ac:dyDescent="0.2">
      <c r="A541" s="33"/>
      <c r="B541" s="33"/>
      <c r="C541" s="2"/>
      <c r="D541" s="17"/>
      <c r="E541" s="33"/>
      <c r="F541" s="33"/>
      <c r="G541" s="33"/>
      <c r="H541" s="33"/>
      <c r="I541" s="33"/>
    </row>
    <row r="542" spans="1:9" ht="19.5" customHeight="1" x14ac:dyDescent="0.2">
      <c r="A542" s="33"/>
      <c r="B542" s="33"/>
      <c r="C542" s="2"/>
      <c r="D542" s="17"/>
      <c r="E542" s="33"/>
      <c r="F542" s="33"/>
      <c r="G542" s="33"/>
      <c r="H542" s="33"/>
      <c r="I542" s="33"/>
    </row>
    <row r="543" spans="1:9" ht="19.5" customHeight="1" x14ac:dyDescent="0.2">
      <c r="A543" s="33"/>
      <c r="B543" s="33"/>
      <c r="C543" s="2"/>
      <c r="D543" s="17"/>
      <c r="E543" s="33"/>
      <c r="F543" s="33"/>
      <c r="G543" s="33"/>
      <c r="H543" s="33"/>
      <c r="I543" s="33"/>
    </row>
    <row r="544" spans="1:9" ht="19.5" customHeight="1" x14ac:dyDescent="0.2">
      <c r="A544" s="33"/>
      <c r="B544" s="33"/>
      <c r="C544" s="2"/>
      <c r="D544" s="17"/>
      <c r="E544" s="33"/>
      <c r="F544" s="33"/>
      <c r="G544" s="33"/>
      <c r="H544" s="33"/>
      <c r="I544" s="33"/>
    </row>
    <row r="545" spans="1:9" ht="19.5" customHeight="1" x14ac:dyDescent="0.2">
      <c r="A545" s="33"/>
      <c r="B545" s="33"/>
      <c r="C545" s="2"/>
      <c r="D545" s="17"/>
      <c r="E545" s="33"/>
      <c r="F545" s="33"/>
      <c r="G545" s="33"/>
      <c r="H545" s="33"/>
      <c r="I545" s="33"/>
    </row>
    <row r="546" spans="1:9" ht="19.5" customHeight="1" x14ac:dyDescent="0.2">
      <c r="A546" s="33"/>
      <c r="B546" s="33"/>
      <c r="C546" s="2"/>
      <c r="D546" s="17"/>
      <c r="E546" s="33"/>
      <c r="F546" s="33"/>
      <c r="G546" s="33"/>
      <c r="H546" s="33"/>
      <c r="I546" s="33"/>
    </row>
    <row r="547" spans="1:9" ht="19.5" customHeight="1" x14ac:dyDescent="0.2">
      <c r="A547" s="33"/>
      <c r="B547" s="33"/>
      <c r="C547" s="2"/>
      <c r="D547" s="17"/>
      <c r="E547" s="33"/>
      <c r="F547" s="33"/>
      <c r="G547" s="33"/>
      <c r="H547" s="33"/>
      <c r="I547" s="33"/>
    </row>
    <row r="548" spans="1:9" ht="19.5" customHeight="1" x14ac:dyDescent="0.2">
      <c r="A548" s="33"/>
      <c r="B548" s="33"/>
      <c r="C548" s="2"/>
      <c r="D548" s="17"/>
      <c r="E548" s="33"/>
      <c r="F548" s="33"/>
      <c r="G548" s="33"/>
      <c r="H548" s="33"/>
      <c r="I548" s="33"/>
    </row>
    <row r="549" spans="1:9" ht="19.5" customHeight="1" x14ac:dyDescent="0.2">
      <c r="A549" s="33"/>
      <c r="B549" s="33"/>
      <c r="C549" s="2"/>
      <c r="D549" s="17"/>
      <c r="E549" s="33"/>
      <c r="F549" s="33"/>
      <c r="G549" s="33"/>
      <c r="H549" s="33"/>
      <c r="I549" s="33"/>
    </row>
    <row r="550" spans="1:9" ht="19.5" customHeight="1" x14ac:dyDescent="0.2">
      <c r="A550" s="33"/>
      <c r="B550" s="33"/>
      <c r="C550" s="2"/>
      <c r="D550" s="17"/>
      <c r="E550" s="33"/>
      <c r="F550" s="33"/>
      <c r="G550" s="33"/>
      <c r="H550" s="33"/>
      <c r="I550" s="33"/>
    </row>
    <row r="551" spans="1:9" ht="19.5" customHeight="1" x14ac:dyDescent="0.2">
      <c r="A551" s="33"/>
      <c r="B551" s="33"/>
      <c r="C551" s="2"/>
      <c r="D551" s="17"/>
      <c r="E551" s="33"/>
      <c r="F551" s="33"/>
      <c r="G551" s="33"/>
      <c r="H551" s="33"/>
      <c r="I551" s="33"/>
    </row>
    <row r="552" spans="1:9" ht="19.5" customHeight="1" x14ac:dyDescent="0.2">
      <c r="A552" s="33"/>
      <c r="B552" s="33"/>
      <c r="C552" s="2"/>
      <c r="D552" s="17"/>
      <c r="E552" s="33"/>
      <c r="F552" s="33"/>
      <c r="G552" s="33"/>
      <c r="H552" s="33"/>
      <c r="I552" s="33"/>
    </row>
    <row r="553" spans="1:9" ht="19.5" customHeight="1" x14ac:dyDescent="0.2">
      <c r="A553" s="33"/>
      <c r="B553" s="33"/>
      <c r="C553" s="2"/>
      <c r="D553" s="17"/>
      <c r="E553" s="33"/>
      <c r="F553" s="33"/>
      <c r="G553" s="33"/>
      <c r="H553" s="33"/>
      <c r="I553" s="33"/>
    </row>
    <row r="554" spans="1:9" ht="19.5" customHeight="1" x14ac:dyDescent="0.2">
      <c r="A554" s="33"/>
      <c r="B554" s="33"/>
      <c r="C554" s="2"/>
      <c r="D554" s="17"/>
      <c r="E554" s="33"/>
      <c r="F554" s="33"/>
      <c r="G554" s="33"/>
      <c r="H554" s="33"/>
      <c r="I554" s="33"/>
    </row>
    <row r="555" spans="1:9" ht="19.5" customHeight="1" x14ac:dyDescent="0.2">
      <c r="A555" s="33"/>
      <c r="B555" s="33"/>
      <c r="C555" s="2"/>
      <c r="D555" s="17"/>
      <c r="E555" s="33"/>
      <c r="F555" s="33"/>
      <c r="G555" s="33"/>
      <c r="H555" s="33"/>
      <c r="I555" s="33"/>
    </row>
    <row r="556" spans="1:9" ht="19.5" customHeight="1" x14ac:dyDescent="0.2">
      <c r="A556" s="33"/>
      <c r="B556" s="33"/>
      <c r="C556" s="2"/>
      <c r="D556" s="17"/>
      <c r="E556" s="33"/>
      <c r="F556" s="33"/>
      <c r="G556" s="33"/>
      <c r="H556" s="33"/>
      <c r="I556" s="33"/>
    </row>
    <row r="557" spans="1:9" ht="19.5" customHeight="1" x14ac:dyDescent="0.2">
      <c r="A557" s="33"/>
      <c r="B557" s="33"/>
      <c r="C557" s="2"/>
      <c r="D557" s="17"/>
      <c r="E557" s="33"/>
      <c r="F557" s="33"/>
      <c r="G557" s="33"/>
      <c r="H557" s="33"/>
      <c r="I557" s="33"/>
    </row>
    <row r="558" spans="1:9" ht="19.5" customHeight="1" x14ac:dyDescent="0.2">
      <c r="A558" s="33"/>
      <c r="B558" s="33"/>
      <c r="C558" s="2"/>
      <c r="D558" s="17"/>
      <c r="E558" s="33"/>
      <c r="F558" s="33"/>
      <c r="G558" s="33"/>
      <c r="H558" s="33"/>
      <c r="I558" s="33"/>
    </row>
    <row r="559" spans="1:9" ht="19.5" customHeight="1" x14ac:dyDescent="0.2">
      <c r="A559" s="33"/>
      <c r="B559" s="33"/>
      <c r="C559" s="2"/>
      <c r="D559" s="17"/>
      <c r="E559" s="33"/>
      <c r="F559" s="33"/>
      <c r="G559" s="33"/>
      <c r="H559" s="33"/>
      <c r="I559" s="33"/>
    </row>
    <row r="560" spans="1:9" ht="19.5" customHeight="1" x14ac:dyDescent="0.2">
      <c r="A560" s="33"/>
      <c r="B560" s="33"/>
      <c r="C560" s="2"/>
      <c r="D560" s="17"/>
      <c r="E560" s="33"/>
      <c r="F560" s="33"/>
      <c r="G560" s="33"/>
      <c r="H560" s="33"/>
      <c r="I560" s="33"/>
    </row>
    <row r="561" spans="1:9" ht="19.5" customHeight="1" x14ac:dyDescent="0.2">
      <c r="A561" s="33"/>
      <c r="B561" s="33"/>
      <c r="C561" s="2"/>
      <c r="D561" s="17"/>
      <c r="E561" s="33"/>
      <c r="F561" s="33"/>
      <c r="G561" s="33"/>
      <c r="H561" s="33"/>
      <c r="I561" s="33"/>
    </row>
    <row r="562" spans="1:9" ht="19.5" customHeight="1" x14ac:dyDescent="0.2">
      <c r="A562" s="33"/>
      <c r="B562" s="33"/>
      <c r="C562" s="2"/>
      <c r="D562" s="17"/>
      <c r="E562" s="33"/>
      <c r="F562" s="33"/>
      <c r="G562" s="33"/>
      <c r="H562" s="33"/>
      <c r="I562" s="33"/>
    </row>
    <row r="563" spans="1:9" ht="19.5" customHeight="1" x14ac:dyDescent="0.2">
      <c r="A563" s="33"/>
      <c r="B563" s="33"/>
      <c r="C563" s="2"/>
      <c r="D563" s="17"/>
      <c r="E563" s="33"/>
      <c r="F563" s="33"/>
      <c r="G563" s="33"/>
      <c r="H563" s="33"/>
      <c r="I563" s="33"/>
    </row>
    <row r="564" spans="1:9" ht="19.5" customHeight="1" x14ac:dyDescent="0.2">
      <c r="A564" s="33"/>
      <c r="B564" s="33"/>
      <c r="C564" s="2"/>
      <c r="D564" s="17"/>
      <c r="E564" s="33"/>
      <c r="F564" s="33"/>
      <c r="G564" s="33"/>
      <c r="H564" s="33"/>
      <c r="I564" s="33"/>
    </row>
    <row r="565" spans="1:9" ht="19.5" customHeight="1" x14ac:dyDescent="0.2">
      <c r="A565" s="33"/>
      <c r="B565" s="33"/>
      <c r="C565" s="2"/>
      <c r="D565" s="17"/>
      <c r="E565" s="33"/>
      <c r="F565" s="33"/>
      <c r="G565" s="33"/>
      <c r="H565" s="33"/>
      <c r="I565" s="33"/>
    </row>
    <row r="566" spans="1:9" ht="19.5" customHeight="1" x14ac:dyDescent="0.2">
      <c r="A566" s="33"/>
      <c r="B566" s="33"/>
      <c r="C566" s="2"/>
      <c r="D566" s="17"/>
      <c r="E566" s="33"/>
      <c r="F566" s="33"/>
      <c r="G566" s="33"/>
      <c r="H566" s="33"/>
      <c r="I566" s="33"/>
    </row>
    <row r="567" spans="1:9" ht="19.5" customHeight="1" x14ac:dyDescent="0.2">
      <c r="A567" s="33"/>
      <c r="B567" s="33"/>
      <c r="C567" s="2"/>
      <c r="D567" s="17"/>
      <c r="E567" s="33"/>
      <c r="F567" s="33"/>
      <c r="G567" s="33"/>
      <c r="H567" s="33"/>
      <c r="I567" s="33"/>
    </row>
    <row r="568" spans="1:9" ht="19.5" customHeight="1" x14ac:dyDescent="0.2">
      <c r="A568" s="33"/>
      <c r="B568" s="33"/>
      <c r="C568" s="2"/>
      <c r="D568" s="17"/>
      <c r="E568" s="33"/>
      <c r="F568" s="33"/>
      <c r="G568" s="33"/>
      <c r="H568" s="33"/>
      <c r="I568" s="33"/>
    </row>
    <row r="569" spans="1:9" ht="19.5" customHeight="1" x14ac:dyDescent="0.2">
      <c r="A569" s="33"/>
      <c r="B569" s="33"/>
      <c r="C569" s="2"/>
      <c r="D569" s="17"/>
      <c r="E569" s="33"/>
      <c r="F569" s="33"/>
      <c r="G569" s="33"/>
      <c r="H569" s="33"/>
      <c r="I569" s="33"/>
    </row>
    <row r="570" spans="1:9" ht="19.5" customHeight="1" x14ac:dyDescent="0.2">
      <c r="A570" s="33"/>
      <c r="B570" s="33"/>
      <c r="C570" s="2"/>
      <c r="D570" s="17"/>
      <c r="E570" s="33"/>
      <c r="F570" s="33"/>
      <c r="G570" s="33"/>
      <c r="H570" s="33"/>
      <c r="I570" s="33"/>
    </row>
    <row r="571" spans="1:9" ht="19.5" customHeight="1" x14ac:dyDescent="0.2">
      <c r="A571" s="33"/>
      <c r="B571" s="33"/>
      <c r="C571" s="2"/>
      <c r="D571" s="17"/>
      <c r="E571" s="33"/>
      <c r="F571" s="33"/>
      <c r="G571" s="33"/>
      <c r="H571" s="33"/>
      <c r="I571" s="33"/>
    </row>
    <row r="572" spans="1:9" ht="19.5" customHeight="1" x14ac:dyDescent="0.2">
      <c r="A572" s="33"/>
      <c r="B572" s="33"/>
      <c r="C572" s="2"/>
      <c r="D572" s="17"/>
      <c r="E572" s="33"/>
      <c r="F572" s="33"/>
      <c r="G572" s="33"/>
      <c r="H572" s="33"/>
      <c r="I572" s="33"/>
    </row>
    <row r="573" spans="1:9" ht="19.5" customHeight="1" x14ac:dyDescent="0.2">
      <c r="A573" s="33"/>
      <c r="B573" s="33"/>
      <c r="C573" s="2"/>
      <c r="D573" s="17"/>
      <c r="E573" s="33"/>
      <c r="F573" s="33"/>
      <c r="G573" s="33"/>
      <c r="H573" s="33"/>
      <c r="I573" s="33"/>
    </row>
    <row r="574" spans="1:9" ht="19.5" customHeight="1" x14ac:dyDescent="0.2">
      <c r="A574" s="33"/>
      <c r="B574" s="33"/>
      <c r="C574" s="2"/>
      <c r="D574" s="17"/>
      <c r="E574" s="33"/>
      <c r="F574" s="33"/>
      <c r="G574" s="33"/>
      <c r="H574" s="33"/>
      <c r="I574" s="33"/>
    </row>
    <row r="575" spans="1:9" ht="19.5" customHeight="1" x14ac:dyDescent="0.2">
      <c r="A575" s="33"/>
      <c r="B575" s="33"/>
      <c r="C575" s="2"/>
      <c r="D575" s="17"/>
      <c r="E575" s="33"/>
      <c r="F575" s="33"/>
      <c r="G575" s="33"/>
      <c r="H575" s="33"/>
      <c r="I575" s="33"/>
    </row>
    <row r="576" spans="1:9" ht="19.5" customHeight="1" x14ac:dyDescent="0.2">
      <c r="A576" s="33"/>
      <c r="B576" s="33"/>
      <c r="C576" s="2"/>
      <c r="D576" s="17"/>
      <c r="E576" s="33"/>
      <c r="F576" s="33"/>
      <c r="G576" s="33"/>
      <c r="H576" s="33"/>
      <c r="I576" s="33"/>
    </row>
    <row r="577" spans="1:9" ht="19.5" customHeight="1" x14ac:dyDescent="0.2">
      <c r="A577" s="33"/>
      <c r="B577" s="33"/>
      <c r="C577" s="2"/>
      <c r="D577" s="17"/>
      <c r="E577" s="33"/>
      <c r="F577" s="33"/>
      <c r="G577" s="33"/>
      <c r="H577" s="33"/>
      <c r="I577" s="33"/>
    </row>
    <row r="578" spans="1:9" ht="19.5" customHeight="1" x14ac:dyDescent="0.2">
      <c r="A578" s="33"/>
      <c r="B578" s="33"/>
      <c r="C578" s="2"/>
      <c r="D578" s="17"/>
      <c r="E578" s="33"/>
      <c r="F578" s="33"/>
      <c r="G578" s="33"/>
      <c r="H578" s="33"/>
      <c r="I578" s="33"/>
    </row>
    <row r="579" spans="1:9" ht="19.5" customHeight="1" x14ac:dyDescent="0.2">
      <c r="A579" s="33"/>
      <c r="B579" s="33"/>
      <c r="C579" s="2"/>
      <c r="D579" s="17"/>
      <c r="E579" s="33"/>
      <c r="F579" s="33"/>
      <c r="G579" s="33"/>
      <c r="H579" s="33"/>
      <c r="I579" s="33"/>
    </row>
    <row r="580" spans="1:9" ht="19.5" customHeight="1" x14ac:dyDescent="0.2">
      <c r="A580" s="33"/>
      <c r="B580" s="33"/>
      <c r="C580" s="2"/>
      <c r="D580" s="17"/>
      <c r="E580" s="33"/>
      <c r="F580" s="33"/>
      <c r="G580" s="33"/>
      <c r="H580" s="33"/>
      <c r="I580" s="33"/>
    </row>
    <row r="581" spans="1:9" ht="19.5" customHeight="1" x14ac:dyDescent="0.2">
      <c r="A581" s="33"/>
      <c r="B581" s="33"/>
      <c r="C581" s="2"/>
      <c r="D581" s="17"/>
      <c r="E581" s="33"/>
      <c r="F581" s="33"/>
      <c r="G581" s="33"/>
      <c r="H581" s="33"/>
      <c r="I581" s="33"/>
    </row>
    <row r="582" spans="1:9" ht="19.5" customHeight="1" x14ac:dyDescent="0.2">
      <c r="A582" s="33"/>
      <c r="B582" s="33"/>
      <c r="C582" s="2"/>
      <c r="D582" s="17"/>
      <c r="E582" s="33"/>
      <c r="F582" s="33"/>
      <c r="G582" s="33"/>
      <c r="H582" s="33"/>
      <c r="I582" s="33"/>
    </row>
    <row r="583" spans="1:9" ht="19.5" customHeight="1" x14ac:dyDescent="0.2">
      <c r="A583" s="33"/>
      <c r="B583" s="33"/>
      <c r="C583" s="2"/>
      <c r="D583" s="17"/>
      <c r="E583" s="33"/>
      <c r="F583" s="33"/>
      <c r="G583" s="33"/>
      <c r="H583" s="33"/>
      <c r="I583" s="33"/>
    </row>
    <row r="584" spans="1:9" ht="19.5" customHeight="1" x14ac:dyDescent="0.2">
      <c r="A584" s="33"/>
      <c r="B584" s="33"/>
      <c r="C584" s="2"/>
      <c r="D584" s="17"/>
      <c r="E584" s="33"/>
      <c r="F584" s="33"/>
      <c r="G584" s="33"/>
      <c r="H584" s="33"/>
      <c r="I584" s="33"/>
    </row>
    <row r="585" spans="1:9" ht="19.5" customHeight="1" x14ac:dyDescent="0.2">
      <c r="A585" s="33"/>
      <c r="B585" s="33"/>
      <c r="C585" s="2"/>
      <c r="D585" s="17"/>
      <c r="E585" s="33"/>
      <c r="F585" s="33"/>
      <c r="G585" s="33"/>
      <c r="H585" s="33"/>
      <c r="I585" s="33"/>
    </row>
    <row r="586" spans="1:9" ht="19.5" customHeight="1" x14ac:dyDescent="0.2">
      <c r="A586" s="33"/>
      <c r="B586" s="33"/>
      <c r="C586" s="2"/>
      <c r="D586" s="17"/>
      <c r="E586" s="33"/>
      <c r="F586" s="33"/>
      <c r="G586" s="33"/>
      <c r="H586" s="33"/>
      <c r="I586" s="33"/>
    </row>
    <row r="587" spans="1:9" ht="19.5" customHeight="1" x14ac:dyDescent="0.2">
      <c r="A587" s="33"/>
      <c r="B587" s="33"/>
      <c r="C587" s="2"/>
      <c r="D587" s="17"/>
      <c r="E587" s="33"/>
      <c r="F587" s="33"/>
      <c r="G587" s="33"/>
      <c r="H587" s="33"/>
      <c r="I587" s="33"/>
    </row>
    <row r="588" spans="1:9" ht="19.5" customHeight="1" x14ac:dyDescent="0.2">
      <c r="A588" s="33"/>
      <c r="B588" s="33"/>
      <c r="C588" s="2"/>
      <c r="D588" s="17"/>
      <c r="E588" s="33"/>
      <c r="F588" s="33"/>
      <c r="G588" s="33"/>
      <c r="H588" s="33"/>
      <c r="I588" s="33"/>
    </row>
    <row r="589" spans="1:9" ht="19.5" customHeight="1" x14ac:dyDescent="0.2">
      <c r="A589" s="33"/>
      <c r="B589" s="33"/>
      <c r="C589" s="2"/>
      <c r="D589" s="17"/>
      <c r="E589" s="33"/>
      <c r="F589" s="33"/>
      <c r="G589" s="33"/>
      <c r="H589" s="33"/>
      <c r="I589" s="33"/>
    </row>
    <row r="590" spans="1:9" ht="19.5" customHeight="1" x14ac:dyDescent="0.2">
      <c r="A590" s="33"/>
      <c r="B590" s="33"/>
      <c r="C590" s="2"/>
      <c r="D590" s="17"/>
      <c r="E590" s="33"/>
      <c r="F590" s="33"/>
      <c r="G590" s="33"/>
      <c r="H590" s="33"/>
      <c r="I590" s="33"/>
    </row>
    <row r="591" spans="1:9" ht="19.5" customHeight="1" x14ac:dyDescent="0.2">
      <c r="A591" s="33"/>
      <c r="B591" s="33"/>
      <c r="C591" s="2"/>
      <c r="D591" s="17"/>
      <c r="E591" s="33"/>
      <c r="F591" s="33"/>
      <c r="G591" s="33"/>
      <c r="H591" s="33"/>
      <c r="I591" s="33"/>
    </row>
    <row r="592" spans="1:9" ht="19.5" customHeight="1" x14ac:dyDescent="0.2">
      <c r="A592" s="33"/>
      <c r="B592" s="33"/>
      <c r="C592" s="2"/>
      <c r="D592" s="17"/>
      <c r="E592" s="33"/>
      <c r="F592" s="33"/>
      <c r="G592" s="33"/>
      <c r="H592" s="33"/>
      <c r="I592" s="33"/>
    </row>
    <row r="593" spans="1:9" ht="19.5" customHeight="1" x14ac:dyDescent="0.2">
      <c r="A593" s="33"/>
      <c r="B593" s="33"/>
      <c r="C593" s="2"/>
      <c r="D593" s="17"/>
      <c r="E593" s="33"/>
      <c r="F593" s="33"/>
      <c r="G593" s="33"/>
      <c r="H593" s="33"/>
      <c r="I593" s="33"/>
    </row>
    <row r="594" spans="1:9" ht="19.5" customHeight="1" x14ac:dyDescent="0.2">
      <c r="A594" s="33"/>
      <c r="B594" s="33"/>
      <c r="C594" s="2"/>
      <c r="D594" s="17"/>
      <c r="E594" s="33"/>
      <c r="F594" s="33"/>
      <c r="G594" s="33"/>
      <c r="H594" s="33"/>
      <c r="I594" s="33"/>
    </row>
    <row r="595" spans="1:9" ht="19.5" customHeight="1" x14ac:dyDescent="0.2">
      <c r="A595" s="33"/>
      <c r="B595" s="33"/>
      <c r="C595" s="2"/>
      <c r="D595" s="17"/>
      <c r="E595" s="33"/>
      <c r="F595" s="33"/>
      <c r="G595" s="33"/>
      <c r="H595" s="33"/>
      <c r="I595" s="33"/>
    </row>
    <row r="596" spans="1:9" ht="19.5" customHeight="1" x14ac:dyDescent="0.2">
      <c r="A596" s="33"/>
      <c r="B596" s="33"/>
      <c r="C596" s="2"/>
      <c r="D596" s="17"/>
      <c r="E596" s="33"/>
      <c r="F596" s="33"/>
      <c r="G596" s="33"/>
      <c r="H596" s="33"/>
      <c r="I596" s="33"/>
    </row>
    <row r="597" spans="1:9" ht="19.5" customHeight="1" x14ac:dyDescent="0.2">
      <c r="A597" s="33"/>
      <c r="B597" s="33"/>
      <c r="C597" s="2"/>
      <c r="D597" s="17"/>
      <c r="E597" s="33"/>
      <c r="F597" s="33"/>
      <c r="G597" s="33"/>
      <c r="H597" s="33"/>
      <c r="I597" s="33"/>
    </row>
    <row r="598" spans="1:9" ht="19.5" customHeight="1" x14ac:dyDescent="0.2">
      <c r="A598" s="33"/>
      <c r="B598" s="33"/>
      <c r="C598" s="2"/>
      <c r="D598" s="17"/>
      <c r="E598" s="33"/>
      <c r="F598" s="33"/>
      <c r="G598" s="33"/>
      <c r="H598" s="33"/>
      <c r="I598" s="33"/>
    </row>
    <row r="599" spans="1:9" ht="19.5" customHeight="1" x14ac:dyDescent="0.2">
      <c r="A599" s="33"/>
      <c r="B599" s="33"/>
      <c r="C599" s="2"/>
      <c r="D599" s="17"/>
      <c r="E599" s="33"/>
      <c r="F599" s="33"/>
      <c r="G599" s="33"/>
      <c r="H599" s="33"/>
      <c r="I599" s="33"/>
    </row>
    <row r="600" spans="1:9" ht="19.5" customHeight="1" x14ac:dyDescent="0.2">
      <c r="A600" s="33"/>
      <c r="B600" s="33"/>
      <c r="C600" s="2"/>
      <c r="D600" s="17"/>
      <c r="E600" s="33"/>
      <c r="F600" s="33"/>
      <c r="G600" s="33"/>
      <c r="H600" s="33"/>
      <c r="I600" s="33"/>
    </row>
    <row r="601" spans="1:9" ht="19.5" customHeight="1" x14ac:dyDescent="0.2">
      <c r="A601" s="33"/>
      <c r="B601" s="33"/>
      <c r="C601" s="2"/>
      <c r="D601" s="17"/>
      <c r="E601" s="33"/>
      <c r="F601" s="33"/>
      <c r="G601" s="33"/>
      <c r="H601" s="33"/>
      <c r="I601" s="33"/>
    </row>
    <row r="602" spans="1:9" ht="19.5" customHeight="1" x14ac:dyDescent="0.2">
      <c r="A602" s="33"/>
      <c r="B602" s="33"/>
      <c r="C602" s="2"/>
      <c r="D602" s="17"/>
      <c r="E602" s="33"/>
      <c r="F602" s="33"/>
      <c r="G602" s="33"/>
      <c r="H602" s="33"/>
      <c r="I602" s="33"/>
    </row>
    <row r="603" spans="1:9" ht="19.5" customHeight="1" x14ac:dyDescent="0.2">
      <c r="A603" s="33"/>
      <c r="B603" s="33"/>
      <c r="C603" s="2"/>
      <c r="D603" s="17"/>
      <c r="E603" s="33"/>
      <c r="F603" s="33"/>
      <c r="G603" s="33"/>
      <c r="H603" s="33"/>
      <c r="I603" s="33"/>
    </row>
    <row r="604" spans="1:9" ht="19.5" customHeight="1" x14ac:dyDescent="0.2">
      <c r="A604" s="33"/>
      <c r="B604" s="33"/>
      <c r="C604" s="2"/>
      <c r="D604" s="17"/>
      <c r="E604" s="33"/>
      <c r="F604" s="33"/>
      <c r="G604" s="33"/>
      <c r="H604" s="33"/>
      <c r="I604" s="33"/>
    </row>
    <row r="605" spans="1:9" ht="19.5" customHeight="1" x14ac:dyDescent="0.2">
      <c r="A605" s="33"/>
      <c r="B605" s="33"/>
      <c r="C605" s="2"/>
      <c r="D605" s="17"/>
      <c r="E605" s="33"/>
      <c r="F605" s="33"/>
      <c r="G605" s="33"/>
      <c r="H605" s="33"/>
      <c r="I605" s="33"/>
    </row>
    <row r="606" spans="1:9" ht="19.5" customHeight="1" x14ac:dyDescent="0.2">
      <c r="A606" s="33"/>
      <c r="B606" s="33"/>
      <c r="C606" s="2"/>
      <c r="D606" s="17"/>
      <c r="E606" s="33"/>
      <c r="F606" s="33"/>
      <c r="G606" s="33"/>
      <c r="H606" s="33"/>
      <c r="I606" s="33"/>
    </row>
    <row r="607" spans="1:9" ht="19.5" customHeight="1" x14ac:dyDescent="0.2">
      <c r="A607" s="33"/>
      <c r="B607" s="33"/>
      <c r="C607" s="2"/>
      <c r="D607" s="17"/>
      <c r="E607" s="33"/>
      <c r="F607" s="33"/>
      <c r="G607" s="33"/>
      <c r="H607" s="33"/>
      <c r="I607" s="33"/>
    </row>
    <row r="608" spans="1:9" ht="19.5" customHeight="1" x14ac:dyDescent="0.2">
      <c r="A608" s="33"/>
      <c r="B608" s="33"/>
      <c r="C608" s="2"/>
      <c r="D608" s="17"/>
      <c r="E608" s="33"/>
      <c r="F608" s="33"/>
      <c r="G608" s="33"/>
      <c r="H608" s="33"/>
      <c r="I608" s="33"/>
    </row>
    <row r="609" spans="1:9" ht="19.5" customHeight="1" x14ac:dyDescent="0.2">
      <c r="A609" s="33"/>
      <c r="B609" s="33"/>
      <c r="C609" s="2"/>
      <c r="D609" s="17"/>
      <c r="E609" s="33"/>
      <c r="F609" s="33"/>
      <c r="G609" s="33"/>
      <c r="H609" s="33"/>
      <c r="I609" s="33"/>
    </row>
    <row r="610" spans="1:9" ht="19.5" customHeight="1" x14ac:dyDescent="0.2">
      <c r="A610" s="33"/>
      <c r="B610" s="33"/>
      <c r="C610" s="2"/>
      <c r="D610" s="17"/>
      <c r="E610" s="33"/>
      <c r="F610" s="33"/>
      <c r="G610" s="33"/>
      <c r="H610" s="33"/>
      <c r="I610" s="33"/>
    </row>
    <row r="611" spans="1:9" ht="19.5" customHeight="1" x14ac:dyDescent="0.2">
      <c r="A611" s="33"/>
      <c r="B611" s="33"/>
      <c r="C611" s="2"/>
      <c r="D611" s="17"/>
      <c r="E611" s="33"/>
      <c r="F611" s="33"/>
      <c r="G611" s="33"/>
      <c r="H611" s="33"/>
      <c r="I611" s="33"/>
    </row>
    <row r="612" spans="1:9" ht="19.5" customHeight="1" x14ac:dyDescent="0.2">
      <c r="A612" s="33"/>
      <c r="B612" s="33"/>
      <c r="C612" s="2"/>
      <c r="D612" s="17"/>
      <c r="E612" s="33"/>
      <c r="F612" s="33"/>
      <c r="G612" s="33"/>
      <c r="H612" s="33"/>
      <c r="I612" s="33"/>
    </row>
    <row r="613" spans="1:9" ht="19.5" customHeight="1" x14ac:dyDescent="0.2">
      <c r="A613" s="33"/>
      <c r="B613" s="33"/>
      <c r="C613" s="2"/>
      <c r="D613" s="17"/>
      <c r="E613" s="33"/>
      <c r="F613" s="33"/>
      <c r="G613" s="33"/>
      <c r="H613" s="33"/>
      <c r="I613" s="33"/>
    </row>
    <row r="614" spans="1:9" ht="19.5" customHeight="1" x14ac:dyDescent="0.2">
      <c r="A614" s="33"/>
      <c r="B614" s="33"/>
      <c r="C614" s="2"/>
      <c r="D614" s="17"/>
      <c r="E614" s="33"/>
      <c r="F614" s="33"/>
      <c r="G614" s="33"/>
      <c r="H614" s="33"/>
      <c r="I614" s="33"/>
    </row>
    <row r="615" spans="1:9" ht="19.5" customHeight="1" x14ac:dyDescent="0.2">
      <c r="A615" s="33"/>
      <c r="B615" s="33"/>
      <c r="C615" s="2"/>
      <c r="D615" s="17"/>
      <c r="E615" s="33"/>
      <c r="F615" s="33"/>
      <c r="G615" s="33"/>
      <c r="H615" s="33"/>
      <c r="I615" s="33"/>
    </row>
    <row r="616" spans="1:9" ht="19.5" customHeight="1" x14ac:dyDescent="0.2">
      <c r="A616" s="33"/>
      <c r="B616" s="33"/>
      <c r="C616" s="2"/>
      <c r="D616" s="17"/>
      <c r="E616" s="33"/>
      <c r="F616" s="33"/>
      <c r="G616" s="33"/>
      <c r="H616" s="33"/>
      <c r="I616" s="33"/>
    </row>
    <row r="617" spans="1:9" ht="19.5" customHeight="1" x14ac:dyDescent="0.2">
      <c r="A617" s="33"/>
      <c r="B617" s="33"/>
      <c r="C617" s="2"/>
      <c r="D617" s="17"/>
      <c r="E617" s="33"/>
      <c r="F617" s="33"/>
      <c r="G617" s="33"/>
      <c r="H617" s="33"/>
      <c r="I617" s="33"/>
    </row>
    <row r="618" spans="1:9" ht="19.5" customHeight="1" x14ac:dyDescent="0.2">
      <c r="A618" s="33"/>
      <c r="B618" s="33"/>
      <c r="C618" s="2"/>
      <c r="D618" s="17"/>
      <c r="E618" s="33"/>
      <c r="F618" s="33"/>
      <c r="G618" s="33"/>
      <c r="H618" s="33"/>
      <c r="I618" s="33"/>
    </row>
    <row r="619" spans="1:9" ht="19.5" customHeight="1" x14ac:dyDescent="0.2">
      <c r="A619" s="33"/>
      <c r="B619" s="33"/>
      <c r="C619" s="2"/>
      <c r="D619" s="17"/>
      <c r="E619" s="33"/>
      <c r="F619" s="33"/>
      <c r="G619" s="33"/>
      <c r="H619" s="33"/>
      <c r="I619" s="33"/>
    </row>
    <row r="620" spans="1:9" ht="19.5" customHeight="1" x14ac:dyDescent="0.2">
      <c r="A620" s="33"/>
      <c r="B620" s="33"/>
      <c r="C620" s="2"/>
      <c r="D620" s="17"/>
      <c r="E620" s="33"/>
      <c r="F620" s="33"/>
      <c r="G620" s="33"/>
      <c r="H620" s="33"/>
      <c r="I620" s="33"/>
    </row>
    <row r="621" spans="1:9" ht="19.5" customHeight="1" x14ac:dyDescent="0.2">
      <c r="A621" s="33"/>
      <c r="B621" s="33"/>
      <c r="C621" s="2"/>
      <c r="D621" s="17"/>
      <c r="E621" s="33"/>
      <c r="F621" s="33"/>
      <c r="G621" s="33"/>
      <c r="H621" s="33"/>
      <c r="I621" s="33"/>
    </row>
    <row r="622" spans="1:9" ht="19.5" customHeight="1" x14ac:dyDescent="0.2">
      <c r="A622" s="33"/>
      <c r="B622" s="33"/>
      <c r="C622" s="2"/>
      <c r="D622" s="17"/>
      <c r="E622" s="33"/>
      <c r="F622" s="33"/>
      <c r="G622" s="33"/>
      <c r="H622" s="33"/>
      <c r="I622" s="33"/>
    </row>
    <row r="623" spans="1:9" ht="19.5" customHeight="1" x14ac:dyDescent="0.2">
      <c r="A623" s="33"/>
      <c r="B623" s="33"/>
      <c r="C623" s="2"/>
      <c r="D623" s="17"/>
      <c r="E623" s="33"/>
      <c r="F623" s="33"/>
      <c r="G623" s="33"/>
      <c r="H623" s="33"/>
      <c r="I623" s="33"/>
    </row>
    <row r="624" spans="1:9" ht="19.5" customHeight="1" x14ac:dyDescent="0.2">
      <c r="A624" s="33"/>
      <c r="B624" s="33"/>
      <c r="C624" s="2"/>
      <c r="D624" s="17"/>
      <c r="E624" s="33"/>
      <c r="F624" s="33"/>
      <c r="G624" s="33"/>
      <c r="H624" s="33"/>
      <c r="I624" s="33"/>
    </row>
    <row r="625" spans="1:9" ht="19.5" customHeight="1" x14ac:dyDescent="0.2">
      <c r="A625" s="33"/>
      <c r="B625" s="33"/>
      <c r="C625" s="2"/>
      <c r="D625" s="17"/>
      <c r="E625" s="33"/>
      <c r="F625" s="33"/>
      <c r="G625" s="33"/>
      <c r="H625" s="33"/>
      <c r="I625" s="33"/>
    </row>
    <row r="626" spans="1:9" ht="19.5" customHeight="1" x14ac:dyDescent="0.2">
      <c r="A626" s="33"/>
      <c r="B626" s="33"/>
      <c r="C626" s="2"/>
      <c r="D626" s="17"/>
      <c r="E626" s="33"/>
      <c r="F626" s="33"/>
      <c r="G626" s="33"/>
      <c r="H626" s="33"/>
      <c r="I626" s="33"/>
    </row>
    <row r="627" spans="1:9" ht="19.5" customHeight="1" x14ac:dyDescent="0.2">
      <c r="A627" s="33"/>
      <c r="B627" s="33"/>
      <c r="C627" s="2"/>
      <c r="D627" s="17"/>
      <c r="E627" s="33"/>
      <c r="F627" s="33"/>
      <c r="G627" s="33"/>
      <c r="H627" s="33"/>
      <c r="I627" s="33"/>
    </row>
    <row r="628" spans="1:9" ht="19.5" customHeight="1" x14ac:dyDescent="0.2">
      <c r="A628" s="33"/>
      <c r="B628" s="33"/>
      <c r="C628" s="2"/>
      <c r="D628" s="17"/>
      <c r="E628" s="33"/>
      <c r="F628" s="33"/>
      <c r="G628" s="33"/>
      <c r="H628" s="33"/>
      <c r="I628" s="33"/>
    </row>
    <row r="629" spans="1:9" ht="19.5" customHeight="1" x14ac:dyDescent="0.2">
      <c r="A629" s="33"/>
      <c r="B629" s="33"/>
      <c r="C629" s="2"/>
      <c r="D629" s="17"/>
      <c r="E629" s="33"/>
      <c r="F629" s="33"/>
      <c r="G629" s="33"/>
      <c r="H629" s="33"/>
      <c r="I629" s="33"/>
    </row>
    <row r="630" spans="1:9" ht="19.5" customHeight="1" x14ac:dyDescent="0.2">
      <c r="A630" s="33"/>
      <c r="B630" s="33"/>
      <c r="C630" s="2"/>
      <c r="D630" s="17"/>
      <c r="E630" s="33"/>
      <c r="F630" s="33"/>
      <c r="G630" s="33"/>
      <c r="H630" s="33"/>
      <c r="I630" s="33"/>
    </row>
    <row r="631" spans="1:9" ht="19.5" customHeight="1" x14ac:dyDescent="0.2">
      <c r="A631" s="33"/>
      <c r="B631" s="33"/>
      <c r="C631" s="2"/>
      <c r="D631" s="17"/>
      <c r="E631" s="33"/>
      <c r="F631" s="33"/>
      <c r="G631" s="33"/>
      <c r="H631" s="33"/>
      <c r="I631" s="33"/>
    </row>
    <row r="632" spans="1:9" ht="19.5" customHeight="1" x14ac:dyDescent="0.2">
      <c r="A632" s="33"/>
      <c r="B632" s="33"/>
      <c r="C632" s="2"/>
      <c r="D632" s="17"/>
      <c r="E632" s="33"/>
      <c r="F632" s="33"/>
      <c r="G632" s="33"/>
      <c r="H632" s="33"/>
      <c r="I632" s="33"/>
    </row>
    <row r="633" spans="1:9" ht="19.5" customHeight="1" x14ac:dyDescent="0.2">
      <c r="A633" s="33"/>
      <c r="B633" s="33"/>
      <c r="C633" s="2"/>
      <c r="D633" s="17"/>
      <c r="E633" s="33"/>
      <c r="F633" s="33"/>
      <c r="G633" s="33"/>
      <c r="H633" s="33"/>
      <c r="I633" s="33"/>
    </row>
    <row r="634" spans="1:9" ht="19.5" customHeight="1" x14ac:dyDescent="0.2">
      <c r="A634" s="33"/>
      <c r="B634" s="33"/>
      <c r="C634" s="2"/>
      <c r="D634" s="17"/>
      <c r="E634" s="33"/>
      <c r="F634" s="33"/>
      <c r="G634" s="33"/>
      <c r="H634" s="33"/>
      <c r="I634" s="33"/>
    </row>
    <row r="635" spans="1:9" ht="19.5" customHeight="1" x14ac:dyDescent="0.2">
      <c r="A635" s="33"/>
      <c r="B635" s="33"/>
      <c r="C635" s="2"/>
      <c r="D635" s="17"/>
      <c r="E635" s="33"/>
      <c r="F635" s="33"/>
      <c r="G635" s="33"/>
      <c r="H635" s="33"/>
      <c r="I635" s="33"/>
    </row>
    <row r="636" spans="1:9" ht="19.5" customHeight="1" x14ac:dyDescent="0.2">
      <c r="A636" s="33"/>
      <c r="B636" s="33"/>
      <c r="C636" s="2"/>
      <c r="D636" s="17"/>
      <c r="E636" s="33"/>
      <c r="F636" s="33"/>
      <c r="G636" s="33"/>
      <c r="H636" s="33"/>
      <c r="I636" s="33"/>
    </row>
    <row r="637" spans="1:9" ht="19.5" customHeight="1" x14ac:dyDescent="0.2">
      <c r="A637" s="33"/>
      <c r="B637" s="33"/>
      <c r="C637" s="2"/>
      <c r="D637" s="17"/>
      <c r="E637" s="33"/>
      <c r="F637" s="33"/>
      <c r="G637" s="33"/>
      <c r="H637" s="33"/>
      <c r="I637" s="33"/>
    </row>
    <row r="638" spans="1:9" ht="19.5" customHeight="1" x14ac:dyDescent="0.2">
      <c r="A638" s="33"/>
      <c r="B638" s="33"/>
      <c r="C638" s="2"/>
      <c r="D638" s="17"/>
      <c r="E638" s="33"/>
      <c r="F638" s="33"/>
      <c r="G638" s="33"/>
      <c r="H638" s="33"/>
      <c r="I638" s="33"/>
    </row>
    <row r="639" spans="1:9" ht="19.5" customHeight="1" x14ac:dyDescent="0.2">
      <c r="A639" s="33"/>
      <c r="B639" s="33"/>
      <c r="C639" s="2"/>
      <c r="D639" s="17"/>
      <c r="E639" s="33"/>
      <c r="F639" s="33"/>
      <c r="G639" s="33"/>
      <c r="H639" s="33"/>
      <c r="I639" s="33"/>
    </row>
    <row r="640" spans="1:9" ht="19.5" customHeight="1" x14ac:dyDescent="0.2">
      <c r="A640" s="33"/>
      <c r="B640" s="33"/>
      <c r="C640" s="2"/>
      <c r="D640" s="17"/>
      <c r="E640" s="33"/>
      <c r="F640" s="33"/>
      <c r="G640" s="33"/>
      <c r="H640" s="33"/>
      <c r="I640" s="33"/>
    </row>
    <row r="641" spans="1:9" ht="19.5" customHeight="1" x14ac:dyDescent="0.2">
      <c r="A641" s="33"/>
      <c r="B641" s="33"/>
      <c r="C641" s="2"/>
      <c r="D641" s="17"/>
      <c r="E641" s="33"/>
      <c r="F641" s="33"/>
      <c r="G641" s="33"/>
      <c r="H641" s="33"/>
      <c r="I641" s="33"/>
    </row>
    <row r="642" spans="1:9" ht="19.5" customHeight="1" x14ac:dyDescent="0.2">
      <c r="A642" s="33"/>
      <c r="B642" s="33"/>
      <c r="C642" s="2"/>
      <c r="D642" s="17"/>
      <c r="E642" s="33"/>
      <c r="F642" s="33"/>
      <c r="G642" s="33"/>
      <c r="H642" s="33"/>
      <c r="I642" s="33"/>
    </row>
    <row r="643" spans="1:9" ht="19.5" customHeight="1" x14ac:dyDescent="0.2">
      <c r="A643" s="33"/>
      <c r="B643" s="33"/>
      <c r="C643" s="2"/>
      <c r="D643" s="17"/>
      <c r="E643" s="33"/>
      <c r="F643" s="33"/>
      <c r="G643" s="33"/>
      <c r="H643" s="33"/>
      <c r="I643" s="33"/>
    </row>
    <row r="644" spans="1:9" ht="19.5" customHeight="1" x14ac:dyDescent="0.2">
      <c r="A644" s="33"/>
      <c r="B644" s="33"/>
      <c r="C644" s="2"/>
      <c r="D644" s="17"/>
      <c r="E644" s="33"/>
      <c r="F644" s="33"/>
      <c r="G644" s="33"/>
      <c r="H644" s="33"/>
      <c r="I644" s="33"/>
    </row>
    <row r="645" spans="1:9" ht="19.5" customHeight="1" x14ac:dyDescent="0.2">
      <c r="A645" s="33"/>
      <c r="B645" s="33"/>
      <c r="C645" s="2"/>
      <c r="D645" s="17"/>
      <c r="E645" s="33"/>
      <c r="F645" s="33"/>
      <c r="G645" s="33"/>
      <c r="H645" s="33"/>
      <c r="I645" s="33"/>
    </row>
    <row r="646" spans="1:9" ht="19.5" customHeight="1" x14ac:dyDescent="0.2">
      <c r="A646" s="33"/>
      <c r="B646" s="33"/>
      <c r="C646" s="2"/>
      <c r="D646" s="17"/>
      <c r="E646" s="33"/>
      <c r="F646" s="33"/>
      <c r="G646" s="33"/>
      <c r="H646" s="33"/>
      <c r="I646" s="33"/>
    </row>
    <row r="647" spans="1:9" ht="19.5" customHeight="1" x14ac:dyDescent="0.2">
      <c r="A647" s="33"/>
      <c r="B647" s="33"/>
      <c r="C647" s="2"/>
      <c r="D647" s="17"/>
      <c r="E647" s="33"/>
      <c r="F647" s="33"/>
      <c r="G647" s="33"/>
      <c r="H647" s="33"/>
      <c r="I647" s="33"/>
    </row>
    <row r="648" spans="1:9" ht="19.5" customHeight="1" x14ac:dyDescent="0.2">
      <c r="A648" s="33"/>
      <c r="B648" s="33"/>
      <c r="C648" s="2"/>
      <c r="D648" s="17"/>
      <c r="E648" s="33"/>
      <c r="F648" s="33"/>
      <c r="G648" s="33"/>
      <c r="H648" s="33"/>
      <c r="I648" s="33"/>
    </row>
    <row r="649" spans="1:9" ht="19.5" customHeight="1" x14ac:dyDescent="0.2">
      <c r="A649" s="33"/>
      <c r="B649" s="33"/>
      <c r="C649" s="2"/>
      <c r="D649" s="17"/>
      <c r="E649" s="33"/>
      <c r="F649" s="33"/>
      <c r="G649" s="33"/>
      <c r="H649" s="33"/>
      <c r="I649" s="33"/>
    </row>
    <row r="650" spans="1:9" ht="19.5" customHeight="1" x14ac:dyDescent="0.2">
      <c r="A650" s="33"/>
      <c r="B650" s="33"/>
      <c r="C650" s="2"/>
      <c r="D650" s="17"/>
      <c r="E650" s="33"/>
      <c r="F650" s="33"/>
      <c r="G650" s="33"/>
      <c r="H650" s="33"/>
      <c r="I650" s="33"/>
    </row>
    <row r="651" spans="1:9" ht="19.5" customHeight="1" x14ac:dyDescent="0.2">
      <c r="A651" s="33"/>
      <c r="B651" s="33"/>
      <c r="C651" s="2"/>
      <c r="D651" s="17"/>
      <c r="E651" s="33"/>
      <c r="F651" s="33"/>
      <c r="G651" s="33"/>
      <c r="H651" s="33"/>
      <c r="I651" s="33"/>
    </row>
    <row r="652" spans="1:9" ht="19.5" customHeight="1" x14ac:dyDescent="0.2">
      <c r="A652" s="33"/>
      <c r="B652" s="33"/>
      <c r="C652" s="2"/>
      <c r="D652" s="17"/>
      <c r="E652" s="33"/>
      <c r="F652" s="33"/>
      <c r="G652" s="33"/>
      <c r="H652" s="33"/>
      <c r="I652" s="33"/>
    </row>
    <row r="653" spans="1:9" ht="19.5" customHeight="1" x14ac:dyDescent="0.2">
      <c r="A653" s="33"/>
      <c r="B653" s="33"/>
      <c r="C653" s="2"/>
      <c r="D653" s="17"/>
      <c r="E653" s="33"/>
      <c r="F653" s="33"/>
      <c r="G653" s="33"/>
      <c r="H653" s="33"/>
      <c r="I653" s="33"/>
    </row>
    <row r="654" spans="1:9" ht="19.5" customHeight="1" x14ac:dyDescent="0.2">
      <c r="A654" s="33"/>
      <c r="B654" s="33"/>
      <c r="C654" s="2"/>
      <c r="D654" s="17"/>
      <c r="E654" s="33"/>
      <c r="F654" s="33"/>
      <c r="G654" s="33"/>
      <c r="H654" s="33"/>
      <c r="I654" s="33"/>
    </row>
    <row r="655" spans="1:9" ht="19.5" customHeight="1" x14ac:dyDescent="0.2">
      <c r="A655" s="33"/>
      <c r="B655" s="33"/>
      <c r="C655" s="2"/>
      <c r="D655" s="17"/>
      <c r="E655" s="33"/>
      <c r="F655" s="33"/>
      <c r="G655" s="33"/>
      <c r="H655" s="33"/>
      <c r="I655" s="33"/>
    </row>
    <row r="656" spans="1:9" ht="19.5" customHeight="1" x14ac:dyDescent="0.2">
      <c r="A656" s="33"/>
      <c r="B656" s="33"/>
      <c r="C656" s="2"/>
      <c r="D656" s="17"/>
      <c r="E656" s="33"/>
      <c r="F656" s="33"/>
      <c r="G656" s="33"/>
      <c r="H656" s="33"/>
      <c r="I656" s="33"/>
    </row>
    <row r="657" spans="1:9" ht="19.5" customHeight="1" x14ac:dyDescent="0.2">
      <c r="A657" s="33"/>
      <c r="B657" s="33"/>
      <c r="C657" s="2"/>
      <c r="D657" s="17"/>
      <c r="E657" s="33"/>
      <c r="F657" s="33"/>
      <c r="G657" s="33"/>
      <c r="H657" s="33"/>
      <c r="I657" s="33"/>
    </row>
    <row r="658" spans="1:9" ht="19.5" customHeight="1" x14ac:dyDescent="0.2">
      <c r="A658" s="33"/>
      <c r="B658" s="33"/>
      <c r="C658" s="2"/>
      <c r="D658" s="17"/>
      <c r="E658" s="33"/>
      <c r="F658" s="33"/>
      <c r="G658" s="33"/>
      <c r="H658" s="33"/>
      <c r="I658" s="33"/>
    </row>
    <row r="659" spans="1:9" ht="19.5" customHeight="1" x14ac:dyDescent="0.2">
      <c r="A659" s="33"/>
      <c r="B659" s="33"/>
      <c r="C659" s="2"/>
      <c r="D659" s="17"/>
      <c r="E659" s="33"/>
      <c r="F659" s="33"/>
      <c r="G659" s="33"/>
      <c r="H659" s="33"/>
      <c r="I659" s="33"/>
    </row>
    <row r="660" spans="1:9" ht="19.5" customHeight="1" x14ac:dyDescent="0.2">
      <c r="A660" s="33"/>
      <c r="B660" s="33"/>
      <c r="C660" s="2"/>
      <c r="D660" s="17"/>
      <c r="E660" s="33"/>
      <c r="F660" s="33"/>
      <c r="G660" s="33"/>
      <c r="H660" s="33"/>
      <c r="I660" s="33"/>
    </row>
    <row r="661" spans="1:9" ht="19.5" customHeight="1" x14ac:dyDescent="0.2">
      <c r="A661" s="33"/>
      <c r="B661" s="33"/>
      <c r="C661" s="2"/>
      <c r="D661" s="17"/>
      <c r="E661" s="33"/>
      <c r="F661" s="33"/>
      <c r="G661" s="33"/>
      <c r="H661" s="33"/>
      <c r="I661" s="33"/>
    </row>
    <row r="662" spans="1:9" ht="19.5" customHeight="1" x14ac:dyDescent="0.2">
      <c r="A662" s="33"/>
      <c r="B662" s="33"/>
      <c r="C662" s="2"/>
      <c r="D662" s="17"/>
      <c r="E662" s="33"/>
      <c r="F662" s="33"/>
      <c r="G662" s="33"/>
      <c r="H662" s="33"/>
      <c r="I662" s="33"/>
    </row>
    <row r="663" spans="1:9" ht="19.5" customHeight="1" x14ac:dyDescent="0.2">
      <c r="A663" s="33"/>
      <c r="B663" s="33"/>
      <c r="C663" s="2"/>
      <c r="D663" s="17"/>
      <c r="E663" s="33"/>
      <c r="F663" s="33"/>
      <c r="G663" s="33"/>
      <c r="H663" s="33"/>
      <c r="I663" s="33"/>
    </row>
    <row r="664" spans="1:9" ht="19.5" customHeight="1" x14ac:dyDescent="0.2">
      <c r="A664" s="33"/>
      <c r="B664" s="33"/>
      <c r="C664" s="2"/>
      <c r="D664" s="17"/>
      <c r="E664" s="33"/>
      <c r="F664" s="33"/>
      <c r="G664" s="33"/>
      <c r="H664" s="33"/>
      <c r="I664" s="33"/>
    </row>
    <row r="665" spans="1:9" ht="19.5" customHeight="1" x14ac:dyDescent="0.2">
      <c r="A665" s="33"/>
      <c r="B665" s="33"/>
      <c r="C665" s="2"/>
      <c r="D665" s="17"/>
      <c r="E665" s="33"/>
      <c r="F665" s="33"/>
      <c r="G665" s="33"/>
      <c r="H665" s="33"/>
      <c r="I665" s="33"/>
    </row>
    <row r="666" spans="1:9" ht="19.5" customHeight="1" x14ac:dyDescent="0.2">
      <c r="A666" s="33"/>
      <c r="B666" s="33"/>
      <c r="C666" s="2"/>
      <c r="D666" s="17"/>
      <c r="E666" s="33"/>
      <c r="F666" s="33"/>
      <c r="G666" s="33"/>
      <c r="H666" s="33"/>
      <c r="I666" s="33"/>
    </row>
    <row r="667" spans="1:9" ht="19.5" customHeight="1" x14ac:dyDescent="0.2">
      <c r="A667" s="33"/>
      <c r="B667" s="33"/>
      <c r="C667" s="2"/>
      <c r="D667" s="17"/>
      <c r="E667" s="33"/>
      <c r="F667" s="33"/>
      <c r="G667" s="33"/>
      <c r="H667" s="33"/>
      <c r="I667" s="33"/>
    </row>
    <row r="668" spans="1:9" ht="19.5" customHeight="1" x14ac:dyDescent="0.2">
      <c r="A668" s="33"/>
      <c r="B668" s="33"/>
      <c r="C668" s="2"/>
      <c r="D668" s="17"/>
      <c r="E668" s="33"/>
      <c r="F668" s="33"/>
      <c r="G668" s="33"/>
      <c r="H668" s="33"/>
      <c r="I668" s="33"/>
    </row>
    <row r="669" spans="1:9" ht="19.5" customHeight="1" x14ac:dyDescent="0.2">
      <c r="A669" s="33"/>
      <c r="B669" s="33"/>
      <c r="C669" s="2"/>
      <c r="D669" s="17"/>
      <c r="E669" s="33"/>
      <c r="F669" s="33"/>
      <c r="G669" s="33"/>
      <c r="H669" s="33"/>
      <c r="I669" s="33"/>
    </row>
    <row r="670" spans="1:9" ht="19.5" customHeight="1" x14ac:dyDescent="0.2">
      <c r="A670" s="33"/>
      <c r="B670" s="33"/>
      <c r="C670" s="2"/>
      <c r="D670" s="17"/>
      <c r="E670" s="33"/>
      <c r="F670" s="33"/>
      <c r="G670" s="33"/>
      <c r="H670" s="33"/>
      <c r="I670" s="33"/>
    </row>
    <row r="671" spans="1:9" ht="19.5" customHeight="1" x14ac:dyDescent="0.2">
      <c r="A671" s="33"/>
      <c r="B671" s="33"/>
      <c r="C671" s="2"/>
      <c r="D671" s="17"/>
      <c r="E671" s="33"/>
      <c r="F671" s="33"/>
      <c r="G671" s="33"/>
      <c r="H671" s="33"/>
      <c r="I671" s="33"/>
    </row>
    <row r="672" spans="1:9" ht="19.5" customHeight="1" x14ac:dyDescent="0.2">
      <c r="A672" s="33"/>
      <c r="B672" s="33"/>
      <c r="C672" s="2"/>
      <c r="D672" s="17"/>
      <c r="E672" s="33"/>
      <c r="F672" s="33"/>
      <c r="G672" s="33"/>
      <c r="H672" s="33"/>
      <c r="I672" s="33"/>
    </row>
    <row r="673" spans="1:9" ht="19.5" customHeight="1" x14ac:dyDescent="0.2">
      <c r="A673" s="33"/>
      <c r="B673" s="33"/>
      <c r="C673" s="2"/>
      <c r="D673" s="17"/>
      <c r="E673" s="33"/>
      <c r="F673" s="33"/>
      <c r="G673" s="33"/>
      <c r="H673" s="33"/>
      <c r="I673" s="33"/>
    </row>
    <row r="674" spans="1:9" ht="19.5" customHeight="1" x14ac:dyDescent="0.2">
      <c r="A674" s="33"/>
      <c r="B674" s="33"/>
      <c r="C674" s="2"/>
      <c r="D674" s="17"/>
      <c r="E674" s="33"/>
      <c r="F674" s="33"/>
      <c r="G674" s="33"/>
      <c r="H674" s="33"/>
      <c r="I674" s="33"/>
    </row>
    <row r="675" spans="1:9" ht="19.5" customHeight="1" x14ac:dyDescent="0.2">
      <c r="A675" s="33"/>
      <c r="B675" s="33"/>
      <c r="C675" s="2"/>
      <c r="D675" s="17"/>
      <c r="E675" s="33"/>
      <c r="F675" s="33"/>
      <c r="G675" s="33"/>
      <c r="H675" s="33"/>
      <c r="I675" s="33"/>
    </row>
    <row r="676" spans="1:9" ht="19.5" customHeight="1" x14ac:dyDescent="0.2">
      <c r="A676" s="33"/>
      <c r="B676" s="33"/>
      <c r="C676" s="2"/>
      <c r="D676" s="17"/>
      <c r="E676" s="33"/>
      <c r="F676" s="33"/>
      <c r="G676" s="33"/>
      <c r="H676" s="33"/>
      <c r="I676" s="33"/>
    </row>
    <row r="677" spans="1:9" ht="19.5" customHeight="1" x14ac:dyDescent="0.2">
      <c r="A677" s="33"/>
      <c r="B677" s="33"/>
      <c r="C677" s="2"/>
      <c r="D677" s="17"/>
      <c r="E677" s="33"/>
      <c r="F677" s="33"/>
      <c r="G677" s="33"/>
      <c r="H677" s="33"/>
      <c r="I677" s="33"/>
    </row>
    <row r="678" spans="1:9" ht="19.5" customHeight="1" x14ac:dyDescent="0.2">
      <c r="A678" s="33"/>
      <c r="B678" s="33"/>
      <c r="C678" s="2"/>
      <c r="D678" s="17"/>
      <c r="E678" s="33"/>
      <c r="F678" s="33"/>
      <c r="G678" s="33"/>
      <c r="H678" s="33"/>
      <c r="I678" s="33"/>
    </row>
    <row r="679" spans="1:9" ht="19.5" customHeight="1" x14ac:dyDescent="0.2">
      <c r="A679" s="33"/>
      <c r="B679" s="33"/>
      <c r="C679" s="2"/>
      <c r="D679" s="17"/>
      <c r="E679" s="33"/>
      <c r="F679" s="33"/>
      <c r="G679" s="33"/>
      <c r="H679" s="33"/>
      <c r="I679" s="33"/>
    </row>
    <row r="680" spans="1:9" ht="19.5" customHeight="1" x14ac:dyDescent="0.2">
      <c r="A680" s="33"/>
      <c r="B680" s="33"/>
      <c r="C680" s="2"/>
      <c r="D680" s="17"/>
      <c r="E680" s="33"/>
      <c r="F680" s="33"/>
      <c r="G680" s="33"/>
      <c r="H680" s="33"/>
      <c r="I680" s="33"/>
    </row>
    <row r="681" spans="1:9" ht="19.5" customHeight="1" x14ac:dyDescent="0.2">
      <c r="A681" s="33"/>
      <c r="B681" s="33"/>
      <c r="C681" s="2"/>
      <c r="D681" s="17"/>
      <c r="E681" s="33"/>
      <c r="F681" s="33"/>
      <c r="G681" s="33"/>
      <c r="H681" s="33"/>
      <c r="I681" s="33"/>
    </row>
    <row r="682" spans="1:9" ht="19.5" customHeight="1" x14ac:dyDescent="0.2">
      <c r="A682" s="33"/>
      <c r="B682" s="33"/>
      <c r="C682" s="2"/>
      <c r="D682" s="17"/>
      <c r="E682" s="33"/>
      <c r="F682" s="33"/>
      <c r="G682" s="33"/>
      <c r="H682" s="33"/>
      <c r="I682" s="33"/>
    </row>
    <row r="683" spans="1:9" ht="19.5" customHeight="1" x14ac:dyDescent="0.2">
      <c r="A683" s="33"/>
      <c r="B683" s="33"/>
      <c r="C683" s="2"/>
      <c r="D683" s="17"/>
      <c r="E683" s="33"/>
      <c r="F683" s="33"/>
      <c r="G683" s="33"/>
      <c r="H683" s="33"/>
      <c r="I683" s="33"/>
    </row>
    <row r="684" spans="1:9" ht="19.5" customHeight="1" x14ac:dyDescent="0.2">
      <c r="A684" s="33"/>
      <c r="B684" s="33"/>
      <c r="C684" s="2"/>
      <c r="D684" s="17"/>
      <c r="E684" s="33"/>
      <c r="F684" s="33"/>
      <c r="G684" s="33"/>
      <c r="H684" s="33"/>
      <c r="I684" s="33"/>
    </row>
    <row r="685" spans="1:9" ht="19.5" customHeight="1" x14ac:dyDescent="0.2">
      <c r="A685" s="33"/>
      <c r="B685" s="33"/>
      <c r="C685" s="2"/>
      <c r="D685" s="17"/>
      <c r="E685" s="33"/>
      <c r="F685" s="33"/>
      <c r="G685" s="33"/>
      <c r="H685" s="33"/>
      <c r="I685" s="33"/>
    </row>
    <row r="686" spans="1:9" ht="19.5" customHeight="1" x14ac:dyDescent="0.2">
      <c r="A686" s="33"/>
      <c r="B686" s="33"/>
      <c r="C686" s="2"/>
      <c r="D686" s="17"/>
      <c r="E686" s="33"/>
      <c r="F686" s="33"/>
      <c r="G686" s="33"/>
      <c r="H686" s="33"/>
      <c r="I686" s="33"/>
    </row>
    <row r="687" spans="1:9" ht="19.5" customHeight="1" x14ac:dyDescent="0.2">
      <c r="A687" s="33"/>
      <c r="B687" s="33"/>
      <c r="C687" s="2"/>
      <c r="D687" s="17"/>
      <c r="E687" s="33"/>
      <c r="F687" s="33"/>
      <c r="G687" s="33"/>
      <c r="H687" s="33"/>
      <c r="I687" s="33"/>
    </row>
    <row r="688" spans="1:9" ht="19.5" customHeight="1" x14ac:dyDescent="0.2">
      <c r="A688" s="33"/>
      <c r="B688" s="33"/>
      <c r="C688" s="2"/>
      <c r="D688" s="17"/>
      <c r="E688" s="33"/>
      <c r="F688" s="33"/>
      <c r="G688" s="33"/>
      <c r="H688" s="33"/>
      <c r="I688" s="33"/>
    </row>
    <row r="689" spans="1:9" ht="19.5" customHeight="1" x14ac:dyDescent="0.2">
      <c r="A689" s="33"/>
      <c r="B689" s="33"/>
      <c r="C689" s="2"/>
      <c r="D689" s="17"/>
      <c r="E689" s="33"/>
      <c r="F689" s="33"/>
      <c r="G689" s="33"/>
      <c r="H689" s="33"/>
      <c r="I689" s="33"/>
    </row>
    <row r="690" spans="1:9" ht="19.5" customHeight="1" x14ac:dyDescent="0.2">
      <c r="A690" s="33"/>
      <c r="B690" s="33"/>
      <c r="C690" s="2"/>
      <c r="D690" s="17"/>
      <c r="E690" s="33"/>
      <c r="F690" s="33"/>
      <c r="G690" s="33"/>
      <c r="H690" s="33"/>
      <c r="I690" s="33"/>
    </row>
    <row r="691" spans="1:9" ht="19.5" customHeight="1" x14ac:dyDescent="0.2">
      <c r="A691" s="33"/>
      <c r="B691" s="33"/>
      <c r="C691" s="2"/>
      <c r="D691" s="17"/>
      <c r="E691" s="33"/>
      <c r="F691" s="33"/>
      <c r="G691" s="33"/>
      <c r="H691" s="33"/>
      <c r="I691" s="33"/>
    </row>
    <row r="692" spans="1:9" ht="19.5" customHeight="1" x14ac:dyDescent="0.2">
      <c r="A692" s="33"/>
      <c r="B692" s="33"/>
      <c r="C692" s="2"/>
      <c r="D692" s="17"/>
      <c r="E692" s="33"/>
      <c r="F692" s="33"/>
      <c r="G692" s="33"/>
      <c r="H692" s="33"/>
      <c r="I692" s="33"/>
    </row>
    <row r="693" spans="1:9" ht="19.5" customHeight="1" x14ac:dyDescent="0.2">
      <c r="A693" s="33"/>
      <c r="B693" s="33"/>
      <c r="C693" s="2"/>
      <c r="D693" s="17"/>
      <c r="E693" s="33"/>
      <c r="F693" s="33"/>
      <c r="G693" s="33"/>
      <c r="H693" s="33"/>
      <c r="I693" s="33"/>
    </row>
    <row r="694" spans="1:9" ht="19.5" customHeight="1" x14ac:dyDescent="0.2">
      <c r="A694" s="33"/>
      <c r="B694" s="33"/>
      <c r="C694" s="2"/>
      <c r="D694" s="17"/>
      <c r="E694" s="33"/>
      <c r="F694" s="33"/>
      <c r="G694" s="33"/>
      <c r="H694" s="33"/>
      <c r="I694" s="33"/>
    </row>
    <row r="695" spans="1:9" ht="19.5" customHeight="1" x14ac:dyDescent="0.2">
      <c r="A695" s="33"/>
      <c r="B695" s="33"/>
      <c r="C695" s="2"/>
      <c r="D695" s="17"/>
      <c r="E695" s="33"/>
      <c r="F695" s="33"/>
      <c r="G695" s="33"/>
      <c r="H695" s="33"/>
      <c r="I695" s="33"/>
    </row>
    <row r="696" spans="1:9" ht="19.5" customHeight="1" x14ac:dyDescent="0.2">
      <c r="A696" s="33"/>
      <c r="B696" s="33"/>
      <c r="C696" s="2"/>
      <c r="D696" s="17"/>
      <c r="E696" s="33"/>
      <c r="F696" s="33"/>
      <c r="G696" s="33"/>
      <c r="H696" s="33"/>
      <c r="I696" s="33"/>
    </row>
    <row r="697" spans="1:9" ht="19.5" customHeight="1" x14ac:dyDescent="0.2">
      <c r="A697" s="33"/>
      <c r="B697" s="33"/>
      <c r="C697" s="2"/>
      <c r="D697" s="17"/>
      <c r="E697" s="33"/>
      <c r="F697" s="33"/>
      <c r="G697" s="33"/>
      <c r="H697" s="33"/>
      <c r="I697" s="33"/>
    </row>
    <row r="698" spans="1:9" ht="19.5" customHeight="1" x14ac:dyDescent="0.2">
      <c r="A698" s="33"/>
      <c r="B698" s="33"/>
      <c r="C698" s="2"/>
      <c r="D698" s="17"/>
      <c r="E698" s="33"/>
      <c r="F698" s="33"/>
      <c r="G698" s="33"/>
      <c r="H698" s="33"/>
      <c r="I698" s="33"/>
    </row>
    <row r="699" spans="1:9" ht="19.5" customHeight="1" x14ac:dyDescent="0.2">
      <c r="A699" s="33"/>
      <c r="B699" s="33"/>
      <c r="C699" s="2"/>
      <c r="D699" s="17"/>
      <c r="E699" s="33"/>
      <c r="F699" s="33"/>
      <c r="G699" s="33"/>
      <c r="H699" s="33"/>
      <c r="I699" s="33"/>
    </row>
    <row r="700" spans="1:9" ht="19.5" customHeight="1" x14ac:dyDescent="0.2">
      <c r="A700" s="33"/>
      <c r="B700" s="33"/>
      <c r="C700" s="2"/>
      <c r="D700" s="17"/>
      <c r="E700" s="33"/>
      <c r="F700" s="33"/>
      <c r="G700" s="33"/>
      <c r="H700" s="33"/>
      <c r="I700" s="33"/>
    </row>
    <row r="701" spans="1:9" ht="19.5" customHeight="1" x14ac:dyDescent="0.2">
      <c r="A701" s="33"/>
      <c r="B701" s="33"/>
      <c r="C701" s="2"/>
      <c r="D701" s="17"/>
      <c r="E701" s="33"/>
      <c r="F701" s="33"/>
      <c r="G701" s="33"/>
      <c r="H701" s="33"/>
      <c r="I701" s="33"/>
    </row>
    <row r="702" spans="1:9" ht="19.5" customHeight="1" x14ac:dyDescent="0.2">
      <c r="A702" s="33"/>
      <c r="B702" s="33"/>
      <c r="C702" s="2"/>
      <c r="D702" s="17"/>
      <c r="E702" s="33"/>
      <c r="F702" s="33"/>
      <c r="G702" s="33"/>
      <c r="H702" s="33"/>
      <c r="I702" s="33"/>
    </row>
    <row r="703" spans="1:9" ht="19.5" customHeight="1" x14ac:dyDescent="0.2">
      <c r="A703" s="33"/>
      <c r="B703" s="33"/>
      <c r="C703" s="2"/>
      <c r="D703" s="17"/>
      <c r="E703" s="33"/>
      <c r="F703" s="33"/>
      <c r="G703" s="33"/>
      <c r="H703" s="33"/>
      <c r="I703" s="33"/>
    </row>
    <row r="704" spans="1:9" ht="19.5" customHeight="1" x14ac:dyDescent="0.2">
      <c r="A704" s="33"/>
      <c r="B704" s="33"/>
      <c r="C704" s="2"/>
      <c r="D704" s="17"/>
      <c r="E704" s="33"/>
      <c r="F704" s="33"/>
      <c r="G704" s="33"/>
      <c r="H704" s="33"/>
      <c r="I704" s="33"/>
    </row>
    <row r="705" spans="1:9" ht="19.5" customHeight="1" x14ac:dyDescent="0.2">
      <c r="A705" s="33"/>
      <c r="B705" s="33"/>
      <c r="C705" s="2"/>
      <c r="D705" s="17"/>
      <c r="E705" s="33"/>
      <c r="F705" s="33"/>
      <c r="G705" s="33"/>
      <c r="H705" s="33"/>
      <c r="I705" s="33"/>
    </row>
    <row r="706" spans="1:9" ht="19.5" customHeight="1" x14ac:dyDescent="0.2">
      <c r="A706" s="33"/>
      <c r="B706" s="33"/>
      <c r="C706" s="2"/>
      <c r="D706" s="17"/>
      <c r="E706" s="33"/>
      <c r="F706" s="33"/>
      <c r="G706" s="33"/>
      <c r="H706" s="33"/>
      <c r="I706" s="33"/>
    </row>
    <row r="707" spans="1:9" ht="19.5" customHeight="1" x14ac:dyDescent="0.2">
      <c r="A707" s="33"/>
      <c r="B707" s="33"/>
      <c r="C707" s="2"/>
      <c r="D707" s="17"/>
      <c r="E707" s="33"/>
      <c r="F707" s="33"/>
      <c r="G707" s="33"/>
      <c r="H707" s="33"/>
      <c r="I707" s="33"/>
    </row>
    <row r="708" spans="1:9" ht="19.5" customHeight="1" x14ac:dyDescent="0.2">
      <c r="A708" s="33"/>
      <c r="B708" s="33"/>
      <c r="C708" s="2"/>
      <c r="D708" s="17"/>
      <c r="E708" s="33"/>
      <c r="F708" s="33"/>
      <c r="G708" s="33"/>
      <c r="H708" s="33"/>
      <c r="I708" s="33"/>
    </row>
    <row r="709" spans="1:9" ht="19.5" customHeight="1" x14ac:dyDescent="0.2">
      <c r="A709" s="33"/>
      <c r="B709" s="33"/>
      <c r="C709" s="2"/>
      <c r="D709" s="17"/>
      <c r="E709" s="33"/>
      <c r="F709" s="33"/>
      <c r="G709" s="33"/>
      <c r="H709" s="33"/>
      <c r="I709" s="33"/>
    </row>
    <row r="710" spans="1:9" ht="19.5" customHeight="1" x14ac:dyDescent="0.2">
      <c r="A710" s="33"/>
      <c r="B710" s="33"/>
      <c r="C710" s="2"/>
      <c r="D710" s="17"/>
      <c r="E710" s="33"/>
      <c r="F710" s="33"/>
      <c r="G710" s="33"/>
      <c r="H710" s="33"/>
      <c r="I710" s="33"/>
    </row>
    <row r="711" spans="1:9" ht="19.5" customHeight="1" x14ac:dyDescent="0.2">
      <c r="A711" s="33"/>
      <c r="B711" s="33"/>
      <c r="C711" s="2"/>
      <c r="D711" s="17"/>
      <c r="E711" s="33"/>
      <c r="F711" s="33"/>
      <c r="G711" s="33"/>
      <c r="H711" s="33"/>
      <c r="I711" s="33"/>
    </row>
    <row r="712" spans="1:9" ht="19.5" customHeight="1" x14ac:dyDescent="0.2">
      <c r="A712" s="33"/>
      <c r="B712" s="33"/>
      <c r="C712" s="2"/>
      <c r="D712" s="17"/>
      <c r="E712" s="33"/>
      <c r="F712" s="33"/>
      <c r="G712" s="33"/>
      <c r="H712" s="33"/>
      <c r="I712" s="33"/>
    </row>
    <row r="713" spans="1:9" ht="19.5" customHeight="1" x14ac:dyDescent="0.2">
      <c r="A713" s="33"/>
      <c r="B713" s="33"/>
      <c r="C713" s="2"/>
      <c r="D713" s="17"/>
      <c r="E713" s="33"/>
      <c r="F713" s="33"/>
      <c r="G713" s="33"/>
      <c r="H713" s="33"/>
      <c r="I713" s="33"/>
    </row>
    <row r="714" spans="1:9" ht="19.5" customHeight="1" x14ac:dyDescent="0.2">
      <c r="A714" s="33"/>
      <c r="B714" s="33"/>
      <c r="C714" s="2"/>
      <c r="D714" s="17"/>
      <c r="E714" s="33"/>
      <c r="F714" s="33"/>
      <c r="G714" s="33"/>
      <c r="H714" s="33"/>
      <c r="I714" s="33"/>
    </row>
    <row r="715" spans="1:9" ht="19.5" customHeight="1" x14ac:dyDescent="0.2">
      <c r="A715" s="33"/>
      <c r="B715" s="33"/>
      <c r="C715" s="2"/>
      <c r="D715" s="17"/>
      <c r="E715" s="33"/>
      <c r="F715" s="33"/>
      <c r="G715" s="33"/>
      <c r="H715" s="33"/>
      <c r="I715" s="33"/>
    </row>
    <row r="716" spans="1:9" ht="19.5" customHeight="1" x14ac:dyDescent="0.2">
      <c r="A716" s="33"/>
      <c r="B716" s="33"/>
      <c r="C716" s="2"/>
      <c r="D716" s="17"/>
      <c r="E716" s="33"/>
      <c r="F716" s="33"/>
      <c r="G716" s="33"/>
      <c r="H716" s="33"/>
      <c r="I716" s="33"/>
    </row>
    <row r="717" spans="1:9" ht="19.5" customHeight="1" x14ac:dyDescent="0.2">
      <c r="A717" s="33"/>
      <c r="B717" s="33"/>
      <c r="C717" s="2"/>
      <c r="D717" s="17"/>
      <c r="E717" s="33"/>
      <c r="F717" s="33"/>
      <c r="G717" s="33"/>
      <c r="H717" s="33"/>
      <c r="I717" s="33"/>
    </row>
    <row r="718" spans="1:9" ht="19.5" customHeight="1" x14ac:dyDescent="0.2">
      <c r="A718" s="33"/>
      <c r="B718" s="33"/>
      <c r="C718" s="2"/>
      <c r="D718" s="17"/>
      <c r="E718" s="33"/>
      <c r="F718" s="33"/>
      <c r="G718" s="33"/>
      <c r="H718" s="33"/>
      <c r="I718" s="33"/>
    </row>
    <row r="719" spans="1:9" ht="19.5" customHeight="1" x14ac:dyDescent="0.2">
      <c r="A719" s="33"/>
      <c r="B719" s="33"/>
      <c r="C719" s="2"/>
      <c r="D719" s="17"/>
      <c r="E719" s="33"/>
      <c r="F719" s="33"/>
      <c r="G719" s="33"/>
      <c r="H719" s="33"/>
      <c r="I719" s="33"/>
    </row>
    <row r="720" spans="1:9" ht="19.5" customHeight="1" x14ac:dyDescent="0.2">
      <c r="A720" s="33"/>
      <c r="B720" s="33"/>
      <c r="C720" s="2"/>
      <c r="D720" s="17"/>
      <c r="E720" s="33"/>
      <c r="F720" s="33"/>
      <c r="G720" s="33"/>
      <c r="H720" s="33"/>
      <c r="I720" s="33"/>
    </row>
    <row r="721" spans="1:9" ht="19.5" customHeight="1" x14ac:dyDescent="0.2">
      <c r="A721" s="33"/>
      <c r="B721" s="33"/>
      <c r="C721" s="2"/>
      <c r="D721" s="17"/>
      <c r="E721" s="33"/>
      <c r="F721" s="33"/>
      <c r="G721" s="33"/>
      <c r="H721" s="33"/>
      <c r="I721" s="33"/>
    </row>
    <row r="722" spans="1:9" ht="19.5" customHeight="1" x14ac:dyDescent="0.2">
      <c r="A722" s="33"/>
      <c r="B722" s="33"/>
      <c r="C722" s="2"/>
      <c r="D722" s="17"/>
      <c r="E722" s="33"/>
      <c r="F722" s="33"/>
      <c r="G722" s="33"/>
      <c r="H722" s="33"/>
      <c r="I722" s="33"/>
    </row>
    <row r="723" spans="1:9" ht="19.5" customHeight="1" x14ac:dyDescent="0.2">
      <c r="A723" s="33"/>
      <c r="B723" s="33"/>
      <c r="C723" s="2"/>
      <c r="D723" s="17"/>
      <c r="E723" s="33"/>
      <c r="F723" s="33"/>
      <c r="G723" s="33"/>
      <c r="H723" s="33"/>
      <c r="I723" s="33"/>
    </row>
    <row r="724" spans="1:9" ht="19.5" customHeight="1" x14ac:dyDescent="0.2">
      <c r="A724" s="33"/>
      <c r="B724" s="33"/>
      <c r="C724" s="2"/>
      <c r="D724" s="17"/>
      <c r="E724" s="33"/>
      <c r="F724" s="33"/>
      <c r="G724" s="33"/>
      <c r="H724" s="33"/>
      <c r="I724" s="33"/>
    </row>
    <row r="725" spans="1:9" ht="19.5" customHeight="1" x14ac:dyDescent="0.2">
      <c r="A725" s="33"/>
      <c r="B725" s="33"/>
      <c r="C725" s="2"/>
      <c r="D725" s="17"/>
      <c r="E725" s="33"/>
      <c r="F725" s="33"/>
      <c r="G725" s="33"/>
      <c r="H725" s="33"/>
      <c r="I725" s="33"/>
    </row>
    <row r="726" spans="1:9" ht="19.5" customHeight="1" x14ac:dyDescent="0.2">
      <c r="A726" s="33"/>
      <c r="B726" s="33"/>
      <c r="C726" s="2"/>
      <c r="D726" s="17"/>
      <c r="E726" s="33"/>
      <c r="F726" s="33"/>
      <c r="G726" s="33"/>
      <c r="H726" s="33"/>
      <c r="I726" s="33"/>
    </row>
    <row r="727" spans="1:9" ht="19.5" customHeight="1" x14ac:dyDescent="0.2">
      <c r="A727" s="33"/>
      <c r="B727" s="33"/>
      <c r="C727" s="2"/>
      <c r="D727" s="17"/>
      <c r="E727" s="33"/>
      <c r="F727" s="33"/>
      <c r="G727" s="33"/>
      <c r="H727" s="33"/>
      <c r="I727" s="33"/>
    </row>
    <row r="728" spans="1:9" ht="19.5" customHeight="1" x14ac:dyDescent="0.2">
      <c r="A728" s="33"/>
      <c r="B728" s="33"/>
      <c r="C728" s="2"/>
      <c r="D728" s="17"/>
      <c r="E728" s="33"/>
      <c r="F728" s="33"/>
      <c r="G728" s="33"/>
      <c r="H728" s="33"/>
      <c r="I728" s="33"/>
    </row>
    <row r="729" spans="1:9" ht="19.5" customHeight="1" x14ac:dyDescent="0.2">
      <c r="A729" s="33"/>
      <c r="B729" s="33"/>
      <c r="C729" s="2"/>
      <c r="D729" s="17"/>
      <c r="E729" s="33"/>
      <c r="F729" s="33"/>
      <c r="G729" s="33"/>
      <c r="H729" s="33"/>
      <c r="I729" s="33"/>
    </row>
    <row r="730" spans="1:9" ht="19.5" customHeight="1" x14ac:dyDescent="0.2">
      <c r="A730" s="33"/>
      <c r="B730" s="33"/>
      <c r="C730" s="2"/>
      <c r="D730" s="17"/>
      <c r="E730" s="33"/>
      <c r="F730" s="33"/>
      <c r="G730" s="33"/>
      <c r="H730" s="33"/>
      <c r="I730" s="33"/>
    </row>
    <row r="731" spans="1:9" ht="19.5" customHeight="1" x14ac:dyDescent="0.2">
      <c r="A731" s="33"/>
      <c r="B731" s="33"/>
      <c r="C731" s="2"/>
      <c r="D731" s="17"/>
      <c r="E731" s="33"/>
      <c r="F731" s="33"/>
      <c r="G731" s="33"/>
      <c r="H731" s="33"/>
      <c r="I731" s="33"/>
    </row>
    <row r="732" spans="1:9" ht="19.5" customHeight="1" x14ac:dyDescent="0.2">
      <c r="A732" s="33"/>
      <c r="B732" s="33"/>
      <c r="C732" s="2"/>
      <c r="D732" s="17"/>
      <c r="E732" s="33"/>
      <c r="F732" s="33"/>
      <c r="G732" s="33"/>
      <c r="H732" s="33"/>
      <c r="I732" s="33"/>
    </row>
    <row r="733" spans="1:9" ht="19.5" customHeight="1" x14ac:dyDescent="0.2">
      <c r="A733" s="33"/>
      <c r="B733" s="33"/>
      <c r="C733" s="2"/>
      <c r="D733" s="17"/>
      <c r="E733" s="33"/>
      <c r="F733" s="33"/>
      <c r="G733" s="33"/>
      <c r="H733" s="33"/>
      <c r="I733" s="33"/>
    </row>
    <row r="734" spans="1:9" ht="19.5" customHeight="1" x14ac:dyDescent="0.2">
      <c r="A734" s="33"/>
      <c r="B734" s="33"/>
      <c r="C734" s="2"/>
      <c r="D734" s="17"/>
      <c r="E734" s="33"/>
      <c r="F734" s="33"/>
      <c r="G734" s="33"/>
      <c r="H734" s="33"/>
      <c r="I734" s="33"/>
    </row>
    <row r="735" spans="1:9" ht="19.5" customHeight="1" x14ac:dyDescent="0.2">
      <c r="A735" s="33"/>
      <c r="B735" s="33"/>
      <c r="C735" s="2"/>
      <c r="D735" s="17"/>
      <c r="E735" s="33"/>
      <c r="F735" s="33"/>
      <c r="G735" s="33"/>
      <c r="H735" s="33"/>
      <c r="I735" s="33"/>
    </row>
    <row r="736" spans="1:9" ht="19.5" customHeight="1" x14ac:dyDescent="0.2">
      <c r="A736" s="33"/>
      <c r="B736" s="33"/>
      <c r="C736" s="2"/>
      <c r="D736" s="17"/>
      <c r="E736" s="33"/>
      <c r="F736" s="33"/>
      <c r="G736" s="33"/>
      <c r="H736" s="33"/>
      <c r="I736" s="33"/>
    </row>
    <row r="737" spans="1:9" ht="19.5" customHeight="1" x14ac:dyDescent="0.2">
      <c r="A737" s="33"/>
      <c r="B737" s="33"/>
      <c r="C737" s="2"/>
      <c r="D737" s="17"/>
      <c r="E737" s="33"/>
      <c r="F737" s="33"/>
      <c r="G737" s="33"/>
      <c r="H737" s="33"/>
      <c r="I737" s="33"/>
    </row>
    <row r="738" spans="1:9" ht="19.5" customHeight="1" x14ac:dyDescent="0.2">
      <c r="A738" s="33"/>
      <c r="B738" s="33"/>
      <c r="C738" s="2"/>
      <c r="D738" s="17"/>
      <c r="E738" s="33"/>
      <c r="F738" s="33"/>
      <c r="G738" s="33"/>
      <c r="H738" s="33"/>
      <c r="I738" s="33"/>
    </row>
    <row r="739" spans="1:9" ht="19.5" customHeight="1" x14ac:dyDescent="0.2">
      <c r="A739" s="33"/>
      <c r="B739" s="33"/>
      <c r="C739" s="2"/>
      <c r="D739" s="17"/>
      <c r="E739" s="33"/>
      <c r="F739" s="33"/>
      <c r="G739" s="33"/>
      <c r="H739" s="33"/>
      <c r="I739" s="33"/>
    </row>
    <row r="740" spans="1:9" ht="19.5" customHeight="1" x14ac:dyDescent="0.2">
      <c r="A740" s="33"/>
      <c r="B740" s="33"/>
      <c r="C740" s="2"/>
      <c r="D740" s="17"/>
      <c r="E740" s="33"/>
      <c r="F740" s="33"/>
      <c r="G740" s="33"/>
      <c r="H740" s="33"/>
      <c r="I740" s="33"/>
    </row>
    <row r="741" spans="1:9" ht="19.5" customHeight="1" x14ac:dyDescent="0.2">
      <c r="A741" s="33"/>
      <c r="B741" s="33"/>
      <c r="C741" s="2"/>
      <c r="D741" s="17"/>
      <c r="E741" s="33"/>
      <c r="F741" s="33"/>
      <c r="G741" s="33"/>
      <c r="H741" s="33"/>
      <c r="I741" s="33"/>
    </row>
    <row r="742" spans="1:9" ht="19.5" customHeight="1" x14ac:dyDescent="0.2">
      <c r="A742" s="33"/>
      <c r="B742" s="33"/>
      <c r="C742" s="2"/>
      <c r="D742" s="17"/>
      <c r="E742" s="33"/>
      <c r="F742" s="33"/>
      <c r="G742" s="33"/>
      <c r="H742" s="33"/>
      <c r="I742" s="33"/>
    </row>
    <row r="743" spans="1:9" ht="19.5" customHeight="1" x14ac:dyDescent="0.2">
      <c r="A743" s="33"/>
      <c r="B743" s="33"/>
      <c r="C743" s="2"/>
      <c r="D743" s="17"/>
      <c r="E743" s="33"/>
      <c r="F743" s="33"/>
      <c r="G743" s="33"/>
      <c r="H743" s="33"/>
      <c r="I743" s="33"/>
    </row>
    <row r="744" spans="1:9" ht="19.5" customHeight="1" x14ac:dyDescent="0.2">
      <c r="A744" s="33"/>
      <c r="B744" s="33"/>
      <c r="C744" s="2"/>
      <c r="D744" s="17"/>
      <c r="E744" s="33"/>
      <c r="F744" s="33"/>
      <c r="G744" s="33"/>
      <c r="H744" s="33"/>
      <c r="I744" s="33"/>
    </row>
    <row r="745" spans="1:9" ht="19.5" customHeight="1" x14ac:dyDescent="0.2">
      <c r="A745" s="33"/>
      <c r="B745" s="33"/>
      <c r="C745" s="2"/>
      <c r="D745" s="17"/>
      <c r="E745" s="33"/>
      <c r="F745" s="33"/>
      <c r="G745" s="33"/>
      <c r="H745" s="33"/>
      <c r="I745" s="33"/>
    </row>
    <row r="746" spans="1:9" ht="19.5" customHeight="1" x14ac:dyDescent="0.2">
      <c r="A746" s="33"/>
      <c r="B746" s="33"/>
      <c r="C746" s="2"/>
      <c r="D746" s="17"/>
      <c r="E746" s="33"/>
      <c r="F746" s="33"/>
      <c r="G746" s="33"/>
      <c r="H746" s="33"/>
      <c r="I746" s="33"/>
    </row>
    <row r="747" spans="1:9" ht="19.5" customHeight="1" x14ac:dyDescent="0.2">
      <c r="A747" s="33"/>
      <c r="B747" s="33"/>
      <c r="C747" s="2"/>
      <c r="D747" s="17"/>
      <c r="E747" s="33"/>
      <c r="F747" s="33"/>
      <c r="G747" s="33"/>
      <c r="H747" s="33"/>
      <c r="I747" s="33"/>
    </row>
    <row r="748" spans="1:9" ht="19.5" customHeight="1" x14ac:dyDescent="0.2">
      <c r="A748" s="33"/>
      <c r="B748" s="33"/>
      <c r="C748" s="2"/>
      <c r="D748" s="17"/>
      <c r="E748" s="33"/>
      <c r="F748" s="33"/>
      <c r="G748" s="33"/>
      <c r="H748" s="33"/>
      <c r="I748" s="33"/>
    </row>
    <row r="749" spans="1:9" ht="19.5" customHeight="1" x14ac:dyDescent="0.2">
      <c r="A749" s="33"/>
      <c r="B749" s="33"/>
      <c r="C749" s="2"/>
      <c r="D749" s="17"/>
      <c r="E749" s="33"/>
      <c r="F749" s="33"/>
      <c r="G749" s="33"/>
      <c r="H749" s="33"/>
      <c r="I749" s="33"/>
    </row>
    <row r="750" spans="1:9" ht="19.5" customHeight="1" x14ac:dyDescent="0.2">
      <c r="A750" s="33"/>
      <c r="B750" s="33"/>
      <c r="C750" s="2"/>
      <c r="D750" s="17"/>
      <c r="E750" s="33"/>
      <c r="F750" s="33"/>
      <c r="G750" s="33"/>
      <c r="H750" s="33"/>
      <c r="I750" s="33"/>
    </row>
    <row r="751" spans="1:9" ht="19.5" customHeight="1" x14ac:dyDescent="0.2">
      <c r="A751" s="33"/>
      <c r="B751" s="33"/>
      <c r="C751" s="2"/>
      <c r="D751" s="17"/>
      <c r="E751" s="33"/>
      <c r="F751" s="33"/>
      <c r="G751" s="33"/>
      <c r="H751" s="33"/>
      <c r="I751" s="33"/>
    </row>
    <row r="752" spans="1:9" ht="19.5" customHeight="1" x14ac:dyDescent="0.2">
      <c r="A752" s="33"/>
      <c r="B752" s="33"/>
      <c r="C752" s="2"/>
      <c r="D752" s="17"/>
      <c r="E752" s="33"/>
      <c r="F752" s="33"/>
      <c r="G752" s="33"/>
      <c r="H752" s="33"/>
      <c r="I752" s="33"/>
    </row>
    <row r="753" spans="1:9" ht="19.5" customHeight="1" x14ac:dyDescent="0.2">
      <c r="A753" s="33"/>
      <c r="B753" s="33"/>
      <c r="C753" s="2"/>
      <c r="D753" s="17"/>
      <c r="E753" s="33"/>
      <c r="F753" s="33"/>
      <c r="G753" s="33"/>
      <c r="H753" s="33"/>
      <c r="I753" s="33"/>
    </row>
    <row r="754" spans="1:9" ht="19.5" customHeight="1" x14ac:dyDescent="0.2">
      <c r="A754" s="33"/>
      <c r="B754" s="33"/>
      <c r="C754" s="2"/>
      <c r="D754" s="17"/>
      <c r="E754" s="33"/>
      <c r="F754" s="33"/>
      <c r="G754" s="33"/>
      <c r="H754" s="33"/>
      <c r="I754" s="33"/>
    </row>
    <row r="755" spans="1:9" ht="19.5" customHeight="1" x14ac:dyDescent="0.2">
      <c r="A755" s="33"/>
      <c r="B755" s="33"/>
      <c r="C755" s="2"/>
      <c r="D755" s="17"/>
      <c r="E755" s="33"/>
      <c r="F755" s="33"/>
      <c r="G755" s="33"/>
      <c r="H755" s="33"/>
      <c r="I755" s="33"/>
    </row>
    <row r="756" spans="1:9" ht="19.5" customHeight="1" x14ac:dyDescent="0.2">
      <c r="A756" s="33"/>
      <c r="B756" s="33"/>
      <c r="C756" s="2"/>
      <c r="D756" s="17"/>
      <c r="E756" s="33"/>
      <c r="F756" s="33"/>
      <c r="G756" s="33"/>
      <c r="H756" s="33"/>
      <c r="I756" s="33"/>
    </row>
    <row r="757" spans="1:9" ht="19.5" customHeight="1" x14ac:dyDescent="0.2">
      <c r="A757" s="33"/>
      <c r="B757" s="33"/>
      <c r="C757" s="2"/>
      <c r="D757" s="17"/>
      <c r="E757" s="33"/>
      <c r="F757" s="33"/>
      <c r="G757" s="33"/>
      <c r="H757" s="33"/>
      <c r="I757" s="33"/>
    </row>
    <row r="758" spans="1:9" ht="19.5" customHeight="1" x14ac:dyDescent="0.2">
      <c r="A758" s="33"/>
      <c r="B758" s="33"/>
      <c r="C758" s="2"/>
      <c r="D758" s="17"/>
      <c r="E758" s="33"/>
      <c r="F758" s="33"/>
      <c r="G758" s="33"/>
      <c r="H758" s="33"/>
      <c r="I758" s="33"/>
    </row>
    <row r="759" spans="1:9" ht="19.5" customHeight="1" x14ac:dyDescent="0.2">
      <c r="A759" s="33"/>
      <c r="B759" s="33"/>
      <c r="C759" s="2"/>
      <c r="D759" s="17"/>
      <c r="E759" s="33"/>
      <c r="F759" s="33"/>
      <c r="G759" s="33"/>
      <c r="H759" s="33"/>
      <c r="I759" s="33"/>
    </row>
    <row r="760" spans="1:9" ht="19.5" customHeight="1" x14ac:dyDescent="0.2">
      <c r="A760" s="33"/>
      <c r="B760" s="33"/>
      <c r="C760" s="2"/>
      <c r="D760" s="17"/>
      <c r="E760" s="33"/>
      <c r="F760" s="33"/>
      <c r="G760" s="33"/>
      <c r="H760" s="33"/>
      <c r="I760" s="33"/>
    </row>
    <row r="761" spans="1:9" ht="19.5" customHeight="1" x14ac:dyDescent="0.2">
      <c r="A761" s="33"/>
      <c r="B761" s="33"/>
      <c r="C761" s="2"/>
      <c r="D761" s="17"/>
      <c r="E761" s="33"/>
      <c r="F761" s="33"/>
      <c r="G761" s="33"/>
      <c r="H761" s="33"/>
      <c r="I761" s="33"/>
    </row>
    <row r="762" spans="1:9" ht="19.5" customHeight="1" x14ac:dyDescent="0.2">
      <c r="A762" s="33"/>
      <c r="B762" s="33"/>
      <c r="C762" s="2"/>
      <c r="D762" s="17"/>
      <c r="E762" s="33"/>
      <c r="F762" s="33"/>
      <c r="G762" s="33"/>
      <c r="H762" s="33"/>
      <c r="I762" s="33"/>
    </row>
    <row r="763" spans="1:9" ht="19.5" customHeight="1" x14ac:dyDescent="0.2">
      <c r="A763" s="33"/>
      <c r="B763" s="33"/>
      <c r="C763" s="2"/>
      <c r="D763" s="17"/>
      <c r="E763" s="33"/>
      <c r="F763" s="33"/>
      <c r="G763" s="33"/>
      <c r="H763" s="33"/>
      <c r="I763" s="33"/>
    </row>
    <row r="764" spans="1:9" ht="19.5" customHeight="1" x14ac:dyDescent="0.2">
      <c r="A764" s="33"/>
      <c r="B764" s="33"/>
      <c r="C764" s="2"/>
      <c r="D764" s="17"/>
      <c r="E764" s="33"/>
      <c r="F764" s="33"/>
      <c r="G764" s="33"/>
      <c r="H764" s="33"/>
      <c r="I764" s="33"/>
    </row>
    <row r="765" spans="1:9" ht="19.5" customHeight="1" x14ac:dyDescent="0.2">
      <c r="A765" s="33"/>
      <c r="B765" s="33"/>
      <c r="C765" s="2"/>
      <c r="D765" s="17"/>
      <c r="E765" s="33"/>
      <c r="F765" s="33"/>
      <c r="G765" s="33"/>
      <c r="H765" s="33"/>
      <c r="I765" s="33"/>
    </row>
    <row r="766" spans="1:9" ht="19.5" customHeight="1" x14ac:dyDescent="0.2">
      <c r="A766" s="33"/>
      <c r="B766" s="33"/>
      <c r="C766" s="2"/>
      <c r="D766" s="17"/>
      <c r="E766" s="33"/>
      <c r="F766" s="33"/>
      <c r="G766" s="33"/>
      <c r="H766" s="33"/>
      <c r="I766" s="33"/>
    </row>
    <row r="767" spans="1:9" ht="19.5" customHeight="1" x14ac:dyDescent="0.2">
      <c r="A767" s="33"/>
      <c r="B767" s="33"/>
      <c r="C767" s="2"/>
      <c r="D767" s="17"/>
      <c r="E767" s="33"/>
      <c r="F767" s="33"/>
      <c r="G767" s="33"/>
      <c r="H767" s="33"/>
      <c r="I767" s="33"/>
    </row>
    <row r="768" spans="1:9" ht="19.5" customHeight="1" x14ac:dyDescent="0.2">
      <c r="A768" s="33"/>
      <c r="B768" s="33"/>
      <c r="C768" s="2"/>
      <c r="D768" s="17"/>
      <c r="E768" s="33"/>
      <c r="F768" s="33"/>
      <c r="G768" s="33"/>
      <c r="H768" s="33"/>
      <c r="I768" s="33"/>
    </row>
    <row r="769" spans="1:9" ht="19.5" customHeight="1" x14ac:dyDescent="0.2">
      <c r="A769" s="33"/>
      <c r="B769" s="33"/>
      <c r="C769" s="2"/>
      <c r="D769" s="17"/>
      <c r="E769" s="33"/>
      <c r="F769" s="33"/>
      <c r="G769" s="33"/>
      <c r="H769" s="33"/>
      <c r="I769" s="33"/>
    </row>
    <row r="770" spans="1:9" ht="19.5" customHeight="1" x14ac:dyDescent="0.2">
      <c r="A770" s="33"/>
      <c r="B770" s="33"/>
      <c r="C770" s="2"/>
      <c r="D770" s="17"/>
      <c r="E770" s="33"/>
      <c r="F770" s="33"/>
      <c r="G770" s="33"/>
      <c r="H770" s="33"/>
      <c r="I770" s="33"/>
    </row>
    <row r="771" spans="1:9" ht="19.5" customHeight="1" x14ac:dyDescent="0.2">
      <c r="A771" s="33"/>
      <c r="B771" s="33"/>
      <c r="C771" s="2"/>
      <c r="D771" s="17"/>
      <c r="E771" s="33"/>
      <c r="F771" s="33"/>
      <c r="G771" s="33"/>
      <c r="H771" s="33"/>
      <c r="I771" s="33"/>
    </row>
    <row r="772" spans="1:9" ht="19.5" customHeight="1" x14ac:dyDescent="0.2">
      <c r="A772" s="33"/>
      <c r="B772" s="33"/>
      <c r="C772" s="2"/>
      <c r="D772" s="17"/>
      <c r="E772" s="33"/>
      <c r="F772" s="33"/>
      <c r="G772" s="33"/>
      <c r="H772" s="33"/>
      <c r="I772" s="33"/>
    </row>
    <row r="773" spans="1:9" ht="19.5" customHeight="1" x14ac:dyDescent="0.2">
      <c r="A773" s="33"/>
      <c r="B773" s="33"/>
      <c r="C773" s="2"/>
      <c r="D773" s="17"/>
      <c r="E773" s="33"/>
      <c r="F773" s="33"/>
      <c r="G773" s="33"/>
      <c r="H773" s="33"/>
      <c r="I773" s="33"/>
    </row>
    <row r="774" spans="1:9" ht="19.5" customHeight="1" x14ac:dyDescent="0.2">
      <c r="A774" s="33"/>
      <c r="B774" s="33"/>
      <c r="C774" s="2"/>
      <c r="D774" s="17"/>
      <c r="E774" s="33"/>
      <c r="F774" s="33"/>
      <c r="G774" s="33"/>
      <c r="H774" s="33"/>
      <c r="I774" s="33"/>
    </row>
    <row r="775" spans="1:9" ht="19.5" customHeight="1" x14ac:dyDescent="0.2">
      <c r="A775" s="33"/>
      <c r="B775" s="33"/>
      <c r="C775" s="2"/>
      <c r="D775" s="17"/>
      <c r="E775" s="33"/>
      <c r="F775" s="33"/>
      <c r="G775" s="33"/>
      <c r="H775" s="33"/>
      <c r="I775" s="33"/>
    </row>
    <row r="776" spans="1:9" ht="19.5" customHeight="1" x14ac:dyDescent="0.2">
      <c r="A776" s="33"/>
      <c r="B776" s="33"/>
      <c r="C776" s="2"/>
      <c r="D776" s="17"/>
      <c r="E776" s="33"/>
      <c r="F776" s="33"/>
      <c r="G776" s="33"/>
      <c r="H776" s="33"/>
      <c r="I776" s="33"/>
    </row>
    <row r="777" spans="1:9" ht="19.5" customHeight="1" x14ac:dyDescent="0.2">
      <c r="A777" s="33"/>
      <c r="B777" s="33"/>
      <c r="C777" s="2"/>
      <c r="D777" s="17"/>
      <c r="E777" s="33"/>
      <c r="F777" s="33"/>
      <c r="G777" s="33"/>
      <c r="H777" s="33"/>
      <c r="I777" s="33"/>
    </row>
    <row r="778" spans="1:9" ht="19.5" customHeight="1" x14ac:dyDescent="0.2">
      <c r="A778" s="33"/>
      <c r="B778" s="33"/>
      <c r="C778" s="2"/>
      <c r="D778" s="17"/>
      <c r="E778" s="33"/>
      <c r="F778" s="33"/>
      <c r="G778" s="33"/>
      <c r="H778" s="33"/>
      <c r="I778" s="33"/>
    </row>
    <row r="779" spans="1:9" ht="19.5" customHeight="1" x14ac:dyDescent="0.2">
      <c r="A779" s="33"/>
      <c r="B779" s="33"/>
      <c r="C779" s="2"/>
      <c r="D779" s="17"/>
      <c r="E779" s="33"/>
      <c r="F779" s="33"/>
      <c r="G779" s="33"/>
      <c r="H779" s="33"/>
      <c r="I779" s="33"/>
    </row>
    <row r="780" spans="1:9" ht="19.5" customHeight="1" x14ac:dyDescent="0.2">
      <c r="A780" s="33"/>
      <c r="B780" s="33"/>
      <c r="C780" s="2"/>
      <c r="D780" s="17"/>
      <c r="E780" s="33"/>
      <c r="F780" s="33"/>
      <c r="G780" s="33"/>
      <c r="H780" s="33"/>
      <c r="I780" s="33"/>
    </row>
    <row r="781" spans="1:9" ht="19.5" customHeight="1" x14ac:dyDescent="0.2">
      <c r="A781" s="33"/>
      <c r="B781" s="33"/>
      <c r="C781" s="2"/>
      <c r="D781" s="17"/>
      <c r="E781" s="33"/>
      <c r="F781" s="33"/>
      <c r="G781" s="33"/>
      <c r="H781" s="33"/>
      <c r="I781" s="33"/>
    </row>
    <row r="782" spans="1:9" ht="19.5" customHeight="1" x14ac:dyDescent="0.2">
      <c r="A782" s="33"/>
      <c r="B782" s="33"/>
      <c r="C782" s="2"/>
      <c r="D782" s="17"/>
      <c r="E782" s="33"/>
      <c r="F782" s="33"/>
      <c r="G782" s="33"/>
      <c r="H782" s="33"/>
      <c r="I782" s="33"/>
    </row>
    <row r="783" spans="1:9" ht="19.5" customHeight="1" x14ac:dyDescent="0.2">
      <c r="A783" s="33"/>
      <c r="B783" s="33"/>
      <c r="C783" s="2"/>
      <c r="D783" s="17"/>
      <c r="E783" s="33"/>
      <c r="F783" s="33"/>
      <c r="G783" s="33"/>
      <c r="H783" s="33"/>
      <c r="I783" s="33"/>
    </row>
    <row r="784" spans="1:9" ht="19.5" customHeight="1" x14ac:dyDescent="0.2">
      <c r="A784" s="33"/>
      <c r="B784" s="33"/>
      <c r="C784" s="2"/>
      <c r="D784" s="17"/>
      <c r="E784" s="33"/>
      <c r="F784" s="33"/>
      <c r="G784" s="33"/>
      <c r="H784" s="33"/>
      <c r="I784" s="33"/>
    </row>
    <row r="785" spans="1:9" ht="19.5" customHeight="1" x14ac:dyDescent="0.2">
      <c r="A785" s="33"/>
      <c r="B785" s="33"/>
      <c r="C785" s="2"/>
      <c r="D785" s="17"/>
      <c r="E785" s="33"/>
      <c r="F785" s="33"/>
      <c r="G785" s="33"/>
      <c r="H785" s="33"/>
      <c r="I785" s="33"/>
    </row>
    <row r="786" spans="1:9" ht="19.5" customHeight="1" x14ac:dyDescent="0.2">
      <c r="A786" s="33"/>
      <c r="B786" s="33"/>
      <c r="C786" s="2"/>
      <c r="D786" s="17"/>
      <c r="E786" s="33"/>
      <c r="F786" s="33"/>
      <c r="G786" s="33"/>
      <c r="H786" s="33"/>
      <c r="I786" s="33"/>
    </row>
    <row r="787" spans="1:9" ht="19.5" customHeight="1" x14ac:dyDescent="0.2">
      <c r="A787" s="33"/>
      <c r="B787" s="33"/>
      <c r="C787" s="2"/>
      <c r="D787" s="17"/>
      <c r="E787" s="33"/>
      <c r="F787" s="33"/>
      <c r="G787" s="33"/>
      <c r="H787" s="33"/>
      <c r="I787" s="33"/>
    </row>
    <row r="788" spans="1:9" ht="19.5" customHeight="1" x14ac:dyDescent="0.2">
      <c r="A788" s="33"/>
      <c r="B788" s="33"/>
      <c r="C788" s="2"/>
      <c r="D788" s="17"/>
      <c r="E788" s="33"/>
      <c r="F788" s="33"/>
      <c r="G788" s="33"/>
      <c r="H788" s="33"/>
      <c r="I788" s="33"/>
    </row>
    <row r="789" spans="1:9" ht="19.5" customHeight="1" x14ac:dyDescent="0.2">
      <c r="A789" s="33"/>
      <c r="B789" s="33"/>
      <c r="C789" s="2"/>
      <c r="D789" s="17"/>
      <c r="E789" s="33"/>
      <c r="F789" s="33"/>
      <c r="G789" s="33"/>
      <c r="H789" s="33"/>
      <c r="I789" s="33"/>
    </row>
    <row r="790" spans="1:9" ht="19.5" customHeight="1" x14ac:dyDescent="0.2">
      <c r="A790" s="33"/>
      <c r="B790" s="33"/>
      <c r="C790" s="2"/>
      <c r="D790" s="17"/>
      <c r="E790" s="33"/>
      <c r="F790" s="33"/>
      <c r="G790" s="33"/>
      <c r="H790" s="33"/>
      <c r="I790" s="33"/>
    </row>
    <row r="791" spans="1:9" ht="19.5" customHeight="1" x14ac:dyDescent="0.2">
      <c r="A791" s="33"/>
      <c r="B791" s="33"/>
      <c r="C791" s="2"/>
      <c r="D791" s="17"/>
      <c r="E791" s="33"/>
      <c r="F791" s="33"/>
      <c r="G791" s="33"/>
      <c r="H791" s="33"/>
      <c r="I791" s="33"/>
    </row>
    <row r="792" spans="1:9" ht="19.5" customHeight="1" x14ac:dyDescent="0.2">
      <c r="A792" s="33"/>
      <c r="B792" s="33"/>
      <c r="C792" s="2"/>
      <c r="D792" s="17"/>
      <c r="E792" s="33"/>
      <c r="F792" s="33"/>
      <c r="G792" s="33"/>
      <c r="H792" s="33"/>
      <c r="I792" s="33"/>
    </row>
    <row r="793" spans="1:9" ht="19.5" customHeight="1" x14ac:dyDescent="0.2">
      <c r="A793" s="33"/>
      <c r="B793" s="33"/>
      <c r="C793" s="2"/>
      <c r="D793" s="17"/>
      <c r="E793" s="33"/>
      <c r="F793" s="33"/>
      <c r="G793" s="33"/>
      <c r="H793" s="33"/>
      <c r="I793" s="33"/>
    </row>
    <row r="794" spans="1:9" ht="19.5" customHeight="1" x14ac:dyDescent="0.2">
      <c r="A794" s="33"/>
      <c r="B794" s="33"/>
      <c r="C794" s="2"/>
      <c r="D794" s="17"/>
      <c r="E794" s="33"/>
      <c r="F794" s="33"/>
      <c r="G794" s="33"/>
      <c r="H794" s="33"/>
      <c r="I794" s="33"/>
    </row>
    <row r="795" spans="1:9" ht="19.5" customHeight="1" x14ac:dyDescent="0.2">
      <c r="A795" s="33"/>
      <c r="B795" s="33"/>
      <c r="C795" s="2"/>
      <c r="D795" s="17"/>
      <c r="E795" s="33"/>
      <c r="F795" s="33"/>
      <c r="G795" s="33"/>
      <c r="H795" s="33"/>
      <c r="I795" s="33"/>
    </row>
    <row r="796" spans="1:9" ht="19.5" customHeight="1" x14ac:dyDescent="0.2">
      <c r="A796" s="33"/>
      <c r="B796" s="33"/>
      <c r="C796" s="2"/>
      <c r="D796" s="17"/>
      <c r="E796" s="33"/>
      <c r="F796" s="33"/>
      <c r="G796" s="33"/>
      <c r="H796" s="33"/>
      <c r="I796" s="33"/>
    </row>
    <row r="797" spans="1:9" ht="19.5" customHeight="1" x14ac:dyDescent="0.2">
      <c r="A797" s="33"/>
      <c r="B797" s="33"/>
      <c r="C797" s="2"/>
      <c r="D797" s="17"/>
      <c r="E797" s="33"/>
      <c r="F797" s="33"/>
      <c r="G797" s="33"/>
      <c r="H797" s="33"/>
      <c r="I797" s="33"/>
    </row>
    <row r="798" spans="1:9" ht="19.5" customHeight="1" x14ac:dyDescent="0.2">
      <c r="A798" s="33"/>
      <c r="B798" s="33"/>
      <c r="C798" s="2"/>
      <c r="D798" s="17"/>
      <c r="E798" s="33"/>
      <c r="F798" s="33"/>
      <c r="G798" s="33"/>
      <c r="H798" s="33"/>
      <c r="I798" s="33"/>
    </row>
    <row r="799" spans="1:9" ht="19.5" customHeight="1" x14ac:dyDescent="0.2">
      <c r="A799" s="33"/>
      <c r="B799" s="33"/>
      <c r="C799" s="2"/>
      <c r="D799" s="17"/>
      <c r="E799" s="33"/>
      <c r="F799" s="33"/>
      <c r="G799" s="33"/>
      <c r="H799" s="33"/>
      <c r="I799" s="33"/>
    </row>
    <row r="800" spans="1:9" ht="19.5" customHeight="1" x14ac:dyDescent="0.2">
      <c r="A800" s="33"/>
      <c r="B800" s="33"/>
      <c r="C800" s="2"/>
      <c r="D800" s="17"/>
      <c r="E800" s="33"/>
      <c r="F800" s="33"/>
      <c r="G800" s="33"/>
      <c r="H800" s="33"/>
      <c r="I800" s="33"/>
    </row>
    <row r="801" spans="1:9" ht="19.5" customHeight="1" x14ac:dyDescent="0.2">
      <c r="A801" s="33"/>
      <c r="B801" s="33"/>
      <c r="C801" s="2"/>
      <c r="D801" s="17"/>
      <c r="E801" s="33"/>
      <c r="F801" s="33"/>
      <c r="G801" s="33"/>
      <c r="H801" s="33"/>
      <c r="I801" s="33"/>
    </row>
    <row r="802" spans="1:9" ht="19.5" customHeight="1" x14ac:dyDescent="0.2">
      <c r="A802" s="33"/>
      <c r="B802" s="33"/>
      <c r="C802" s="2"/>
      <c r="D802" s="17"/>
      <c r="E802" s="33"/>
      <c r="F802" s="33"/>
      <c r="G802" s="33"/>
      <c r="H802" s="33"/>
      <c r="I802" s="33"/>
    </row>
    <row r="803" spans="1:9" ht="19.5" customHeight="1" x14ac:dyDescent="0.2">
      <c r="A803" s="33"/>
      <c r="B803" s="33"/>
      <c r="C803" s="2"/>
      <c r="D803" s="17"/>
      <c r="E803" s="33"/>
      <c r="F803" s="33"/>
      <c r="G803" s="33"/>
      <c r="H803" s="33"/>
      <c r="I803" s="33"/>
    </row>
    <row r="804" spans="1:9" ht="19.5" customHeight="1" x14ac:dyDescent="0.2">
      <c r="A804" s="33"/>
      <c r="B804" s="33"/>
      <c r="C804" s="2"/>
      <c r="D804" s="17"/>
      <c r="E804" s="33"/>
      <c r="F804" s="33"/>
      <c r="G804" s="33"/>
      <c r="H804" s="33"/>
      <c r="I804" s="33"/>
    </row>
    <row r="805" spans="1:9" ht="19.5" customHeight="1" x14ac:dyDescent="0.2">
      <c r="A805" s="33"/>
      <c r="B805" s="33"/>
      <c r="C805" s="2"/>
      <c r="D805" s="17"/>
      <c r="E805" s="33"/>
      <c r="F805" s="33"/>
      <c r="G805" s="33"/>
      <c r="H805" s="33"/>
      <c r="I805" s="33"/>
    </row>
    <row r="806" spans="1:9" ht="19.5" customHeight="1" x14ac:dyDescent="0.2">
      <c r="A806" s="33"/>
      <c r="B806" s="33"/>
      <c r="C806" s="2"/>
      <c r="D806" s="17"/>
      <c r="E806" s="33"/>
      <c r="F806" s="33"/>
      <c r="G806" s="33"/>
      <c r="H806" s="33"/>
      <c r="I806" s="33"/>
    </row>
    <row r="807" spans="1:9" ht="19.5" customHeight="1" x14ac:dyDescent="0.2">
      <c r="A807" s="33"/>
      <c r="B807" s="33"/>
      <c r="C807" s="2"/>
      <c r="D807" s="17"/>
      <c r="E807" s="33"/>
      <c r="F807" s="33"/>
      <c r="G807" s="33"/>
      <c r="H807" s="33"/>
      <c r="I807" s="33"/>
    </row>
    <row r="808" spans="1:9" ht="19.5" customHeight="1" x14ac:dyDescent="0.2">
      <c r="A808" s="33"/>
      <c r="B808" s="33"/>
      <c r="C808" s="2"/>
      <c r="D808" s="17"/>
      <c r="E808" s="33"/>
      <c r="F808" s="33"/>
      <c r="G808" s="33"/>
      <c r="H808" s="33"/>
      <c r="I808" s="33"/>
    </row>
    <row r="809" spans="1:9" ht="19.5" customHeight="1" x14ac:dyDescent="0.2">
      <c r="A809" s="33"/>
      <c r="B809" s="33"/>
      <c r="C809" s="2"/>
      <c r="D809" s="17"/>
      <c r="E809" s="33"/>
      <c r="F809" s="33"/>
      <c r="G809" s="33"/>
      <c r="H809" s="33"/>
      <c r="I809" s="33"/>
    </row>
    <row r="810" spans="1:9" ht="19.5" customHeight="1" x14ac:dyDescent="0.2">
      <c r="A810" s="33"/>
      <c r="B810" s="33"/>
      <c r="C810" s="2"/>
      <c r="D810" s="17"/>
      <c r="E810" s="33"/>
      <c r="F810" s="33"/>
      <c r="G810" s="33"/>
      <c r="H810" s="33"/>
      <c r="I810" s="33"/>
    </row>
    <row r="811" spans="1:9" ht="19.5" customHeight="1" x14ac:dyDescent="0.2">
      <c r="A811" s="33"/>
      <c r="B811" s="33"/>
      <c r="C811" s="2"/>
      <c r="D811" s="17"/>
      <c r="E811" s="33"/>
      <c r="F811" s="33"/>
      <c r="G811" s="33"/>
      <c r="H811" s="33"/>
      <c r="I811" s="33"/>
    </row>
    <row r="812" spans="1:9" ht="19.5" customHeight="1" x14ac:dyDescent="0.2">
      <c r="A812" s="33"/>
      <c r="B812" s="33"/>
      <c r="C812" s="2"/>
      <c r="D812" s="17"/>
      <c r="E812" s="33"/>
      <c r="F812" s="33"/>
      <c r="G812" s="33"/>
      <c r="H812" s="33"/>
      <c r="I812" s="33"/>
    </row>
    <row r="813" spans="1:9" ht="19.5" customHeight="1" x14ac:dyDescent="0.2">
      <c r="A813" s="33"/>
      <c r="B813" s="33"/>
      <c r="C813" s="2"/>
      <c r="D813" s="17"/>
      <c r="E813" s="33"/>
      <c r="F813" s="33"/>
      <c r="G813" s="33"/>
      <c r="H813" s="33"/>
      <c r="I813" s="33"/>
    </row>
    <row r="814" spans="1:9" ht="19.5" customHeight="1" x14ac:dyDescent="0.2">
      <c r="A814" s="33"/>
      <c r="B814" s="33"/>
      <c r="C814" s="2"/>
      <c r="D814" s="17"/>
      <c r="E814" s="33"/>
      <c r="F814" s="33"/>
      <c r="G814" s="33"/>
      <c r="H814" s="33"/>
      <c r="I814" s="33"/>
    </row>
    <row r="815" spans="1:9" ht="19.5" customHeight="1" x14ac:dyDescent="0.2">
      <c r="A815" s="33"/>
      <c r="B815" s="33"/>
      <c r="C815" s="2"/>
      <c r="D815" s="17"/>
      <c r="E815" s="33"/>
      <c r="F815" s="33"/>
      <c r="G815" s="33"/>
      <c r="H815" s="33"/>
      <c r="I815" s="33"/>
    </row>
    <row r="816" spans="1:9" ht="19.5" customHeight="1" x14ac:dyDescent="0.2">
      <c r="A816" s="33"/>
      <c r="B816" s="33"/>
      <c r="C816" s="2"/>
      <c r="D816" s="17"/>
      <c r="E816" s="33"/>
      <c r="F816" s="33"/>
      <c r="G816" s="33"/>
      <c r="H816" s="33"/>
      <c r="I816" s="33"/>
    </row>
    <row r="817" spans="1:9" ht="19.5" customHeight="1" x14ac:dyDescent="0.2">
      <c r="A817" s="33"/>
      <c r="B817" s="33"/>
      <c r="C817" s="2"/>
      <c r="D817" s="17"/>
      <c r="E817" s="33"/>
      <c r="F817" s="33"/>
      <c r="G817" s="33"/>
      <c r="H817" s="33"/>
      <c r="I817" s="33"/>
    </row>
    <row r="818" spans="1:9" ht="19.5" customHeight="1" x14ac:dyDescent="0.2">
      <c r="A818" s="33"/>
      <c r="B818" s="33"/>
      <c r="C818" s="2"/>
      <c r="D818" s="17"/>
      <c r="E818" s="33"/>
      <c r="F818" s="33"/>
      <c r="G818" s="33"/>
      <c r="H818" s="33"/>
      <c r="I818" s="33"/>
    </row>
    <row r="819" spans="1:9" ht="19.5" customHeight="1" x14ac:dyDescent="0.2">
      <c r="A819" s="33"/>
      <c r="B819" s="33"/>
      <c r="C819" s="2"/>
      <c r="D819" s="17"/>
      <c r="E819" s="33"/>
      <c r="F819" s="33"/>
      <c r="G819" s="33"/>
      <c r="H819" s="33"/>
      <c r="I819" s="33"/>
    </row>
    <row r="820" spans="1:9" ht="19.5" customHeight="1" x14ac:dyDescent="0.2">
      <c r="A820" s="33"/>
      <c r="B820" s="33"/>
      <c r="C820" s="2"/>
      <c r="D820" s="17"/>
      <c r="E820" s="33"/>
      <c r="F820" s="33"/>
      <c r="G820" s="33"/>
      <c r="H820" s="33"/>
      <c r="I820" s="33"/>
    </row>
    <row r="821" spans="1:9" ht="19.5" customHeight="1" x14ac:dyDescent="0.2">
      <c r="A821" s="33"/>
      <c r="B821" s="33"/>
      <c r="C821" s="2"/>
      <c r="D821" s="17"/>
      <c r="E821" s="33"/>
      <c r="F821" s="33"/>
      <c r="G821" s="33"/>
      <c r="H821" s="33"/>
      <c r="I821" s="33"/>
    </row>
    <row r="822" spans="1:9" ht="19.5" customHeight="1" x14ac:dyDescent="0.2">
      <c r="A822" s="33"/>
      <c r="B822" s="33"/>
      <c r="C822" s="2"/>
      <c r="D822" s="17"/>
      <c r="E822" s="33"/>
      <c r="F822" s="33"/>
      <c r="G822" s="33"/>
      <c r="H822" s="33"/>
      <c r="I822" s="33"/>
    </row>
    <row r="823" spans="1:9" ht="19.5" customHeight="1" x14ac:dyDescent="0.2">
      <c r="A823" s="33"/>
      <c r="B823" s="33"/>
      <c r="C823" s="2"/>
      <c r="D823" s="17"/>
      <c r="E823" s="33"/>
      <c r="F823" s="33"/>
      <c r="G823" s="33"/>
      <c r="H823" s="33"/>
      <c r="I823" s="33"/>
    </row>
    <row r="824" spans="1:9" ht="19.5" customHeight="1" x14ac:dyDescent="0.2">
      <c r="A824" s="33"/>
      <c r="B824" s="33"/>
      <c r="C824" s="2"/>
      <c r="D824" s="17"/>
      <c r="E824" s="33"/>
      <c r="F824" s="33"/>
      <c r="G824" s="33"/>
      <c r="H824" s="33"/>
      <c r="I824" s="33"/>
    </row>
    <row r="825" spans="1:9" ht="19.5" customHeight="1" x14ac:dyDescent="0.2">
      <c r="A825" s="33"/>
      <c r="B825" s="33"/>
      <c r="C825" s="2"/>
      <c r="D825" s="17"/>
      <c r="E825" s="33"/>
      <c r="F825" s="33"/>
      <c r="G825" s="33"/>
      <c r="H825" s="33"/>
      <c r="I825" s="33"/>
    </row>
    <row r="826" spans="1:9" ht="19.5" customHeight="1" x14ac:dyDescent="0.2">
      <c r="A826" s="33"/>
      <c r="B826" s="33"/>
      <c r="C826" s="2"/>
      <c r="D826" s="17"/>
      <c r="E826" s="33"/>
      <c r="F826" s="33"/>
      <c r="G826" s="33"/>
      <c r="H826" s="33"/>
      <c r="I826" s="33"/>
    </row>
    <row r="827" spans="1:9" ht="19.5" customHeight="1" x14ac:dyDescent="0.2">
      <c r="A827" s="33"/>
      <c r="B827" s="33"/>
      <c r="C827" s="2"/>
      <c r="D827" s="17"/>
      <c r="E827" s="33"/>
      <c r="F827" s="33"/>
      <c r="G827" s="33"/>
      <c r="H827" s="33"/>
      <c r="I827" s="33"/>
    </row>
    <row r="828" spans="1:9" ht="19.5" customHeight="1" x14ac:dyDescent="0.2">
      <c r="A828" s="33"/>
      <c r="B828" s="33"/>
      <c r="C828" s="2"/>
      <c r="D828" s="17"/>
      <c r="E828" s="33"/>
      <c r="F828" s="33"/>
      <c r="G828" s="33"/>
      <c r="H828" s="33"/>
      <c r="I828" s="33"/>
    </row>
    <row r="829" spans="1:9" ht="19.5" customHeight="1" x14ac:dyDescent="0.2">
      <c r="A829" s="33"/>
      <c r="B829" s="33"/>
      <c r="C829" s="2"/>
      <c r="D829" s="17"/>
      <c r="E829" s="33"/>
      <c r="F829" s="33"/>
      <c r="G829" s="33"/>
      <c r="H829" s="33"/>
      <c r="I829" s="33"/>
    </row>
    <row r="830" spans="1:9" ht="19.5" customHeight="1" x14ac:dyDescent="0.2">
      <c r="A830" s="33"/>
      <c r="B830" s="33"/>
      <c r="C830" s="2"/>
      <c r="D830" s="17"/>
      <c r="E830" s="33"/>
      <c r="F830" s="33"/>
      <c r="G830" s="33"/>
      <c r="H830" s="33"/>
      <c r="I830" s="33"/>
    </row>
    <row r="831" spans="1:9" ht="19.5" customHeight="1" x14ac:dyDescent="0.2">
      <c r="A831" s="33"/>
      <c r="B831" s="33"/>
      <c r="C831" s="2"/>
      <c r="D831" s="17"/>
      <c r="E831" s="33"/>
      <c r="F831" s="33"/>
      <c r="G831" s="33"/>
      <c r="H831" s="33"/>
      <c r="I831" s="33"/>
    </row>
    <row r="832" spans="1:9" ht="19.5" customHeight="1" x14ac:dyDescent="0.2">
      <c r="A832" s="33"/>
      <c r="B832" s="33"/>
      <c r="C832" s="2"/>
      <c r="D832" s="17"/>
      <c r="E832" s="33"/>
      <c r="F832" s="33"/>
      <c r="G832" s="33"/>
      <c r="H832" s="33"/>
      <c r="I832" s="33"/>
    </row>
    <row r="833" spans="1:9" ht="19.5" customHeight="1" x14ac:dyDescent="0.2">
      <c r="A833" s="33"/>
      <c r="B833" s="33"/>
      <c r="C833" s="2"/>
      <c r="D833" s="17"/>
      <c r="E833" s="33"/>
      <c r="F833" s="33"/>
      <c r="G833" s="33"/>
      <c r="H833" s="33"/>
      <c r="I833" s="33"/>
    </row>
    <row r="834" spans="1:9" ht="19.5" customHeight="1" x14ac:dyDescent="0.2">
      <c r="A834" s="33"/>
      <c r="B834" s="33"/>
      <c r="C834" s="2"/>
      <c r="D834" s="17"/>
      <c r="E834" s="33"/>
      <c r="F834" s="33"/>
      <c r="G834" s="33"/>
      <c r="H834" s="33"/>
      <c r="I834" s="33"/>
    </row>
    <row r="835" spans="1:9" ht="19.5" customHeight="1" x14ac:dyDescent="0.2">
      <c r="A835" s="33"/>
      <c r="B835" s="33"/>
      <c r="C835" s="2"/>
      <c r="D835" s="17"/>
      <c r="E835" s="33"/>
      <c r="F835" s="33"/>
      <c r="G835" s="33"/>
      <c r="H835" s="33"/>
      <c r="I835" s="33"/>
    </row>
    <row r="836" spans="1:9" ht="19.5" customHeight="1" x14ac:dyDescent="0.2">
      <c r="A836" s="33"/>
      <c r="B836" s="33"/>
      <c r="C836" s="2"/>
      <c r="D836" s="17"/>
      <c r="E836" s="33"/>
      <c r="F836" s="33"/>
      <c r="G836" s="33"/>
      <c r="H836" s="33"/>
      <c r="I836" s="33"/>
    </row>
    <row r="837" spans="1:9" ht="19.5" customHeight="1" x14ac:dyDescent="0.2">
      <c r="A837" s="33"/>
      <c r="B837" s="33"/>
      <c r="C837" s="2"/>
      <c r="D837" s="17"/>
      <c r="E837" s="33"/>
      <c r="F837" s="33"/>
      <c r="G837" s="33"/>
      <c r="H837" s="33"/>
      <c r="I837" s="33"/>
    </row>
    <row r="838" spans="1:9" ht="19.5" customHeight="1" x14ac:dyDescent="0.2">
      <c r="A838" s="33"/>
      <c r="B838" s="33"/>
      <c r="C838" s="2"/>
      <c r="D838" s="17"/>
      <c r="E838" s="33"/>
      <c r="F838" s="33"/>
      <c r="G838" s="33"/>
      <c r="H838" s="33"/>
      <c r="I838" s="33"/>
    </row>
    <row r="839" spans="1:9" ht="19.5" customHeight="1" x14ac:dyDescent="0.2">
      <c r="A839" s="33"/>
      <c r="B839" s="33"/>
      <c r="C839" s="2"/>
      <c r="D839" s="17"/>
      <c r="E839" s="33"/>
      <c r="F839" s="33"/>
      <c r="G839" s="33"/>
      <c r="H839" s="33"/>
      <c r="I839" s="33"/>
    </row>
    <row r="840" spans="1:9" ht="19.5" customHeight="1" x14ac:dyDescent="0.2">
      <c r="A840" s="33"/>
      <c r="B840" s="33"/>
      <c r="C840" s="2"/>
      <c r="D840" s="17"/>
      <c r="E840" s="33"/>
      <c r="F840" s="33"/>
      <c r="G840" s="33"/>
      <c r="H840" s="33"/>
      <c r="I840" s="33"/>
    </row>
    <row r="841" spans="1:9" ht="19.5" customHeight="1" x14ac:dyDescent="0.2">
      <c r="A841" s="33"/>
      <c r="B841" s="33"/>
      <c r="C841" s="2"/>
      <c r="D841" s="17"/>
      <c r="E841" s="33"/>
      <c r="F841" s="33"/>
      <c r="G841" s="33"/>
      <c r="H841" s="33"/>
      <c r="I841" s="33"/>
    </row>
    <row r="842" spans="1:9" ht="19.5" customHeight="1" x14ac:dyDescent="0.2">
      <c r="A842" s="33"/>
      <c r="B842" s="33"/>
      <c r="C842" s="2"/>
      <c r="D842" s="17"/>
      <c r="E842" s="33"/>
      <c r="F842" s="33"/>
      <c r="G842" s="33"/>
      <c r="H842" s="33"/>
      <c r="I842" s="33"/>
    </row>
    <row r="843" spans="1:9" ht="19.5" customHeight="1" x14ac:dyDescent="0.2">
      <c r="A843" s="33"/>
      <c r="B843" s="33"/>
      <c r="C843" s="2"/>
      <c r="D843" s="17"/>
      <c r="E843" s="33"/>
      <c r="F843" s="33"/>
      <c r="G843" s="33"/>
      <c r="H843" s="33"/>
      <c r="I843" s="33"/>
    </row>
    <row r="844" spans="1:9" ht="19.5" customHeight="1" x14ac:dyDescent="0.2">
      <c r="A844" s="33"/>
      <c r="B844" s="33"/>
      <c r="C844" s="2"/>
      <c r="D844" s="17"/>
      <c r="E844" s="33"/>
      <c r="F844" s="33"/>
      <c r="G844" s="33"/>
      <c r="H844" s="33"/>
      <c r="I844" s="33"/>
    </row>
    <row r="845" spans="1:9" ht="19.5" customHeight="1" x14ac:dyDescent="0.2">
      <c r="A845" s="33"/>
      <c r="B845" s="33"/>
      <c r="C845" s="2"/>
      <c r="D845" s="17"/>
      <c r="E845" s="33"/>
      <c r="F845" s="33"/>
      <c r="G845" s="33"/>
      <c r="H845" s="33"/>
      <c r="I845" s="33"/>
    </row>
    <row r="846" spans="1:9" ht="19.5" customHeight="1" x14ac:dyDescent="0.2">
      <c r="A846" s="33"/>
      <c r="B846" s="33"/>
      <c r="C846" s="2"/>
      <c r="D846" s="17"/>
      <c r="E846" s="33"/>
      <c r="F846" s="33"/>
      <c r="G846" s="33"/>
      <c r="H846" s="33"/>
      <c r="I846" s="33"/>
    </row>
    <row r="847" spans="1:9" ht="19.5" customHeight="1" x14ac:dyDescent="0.2">
      <c r="A847" s="33"/>
      <c r="B847" s="33"/>
      <c r="C847" s="2"/>
      <c r="D847" s="17"/>
      <c r="E847" s="33"/>
      <c r="F847" s="33"/>
      <c r="G847" s="33"/>
      <c r="H847" s="33"/>
      <c r="I847" s="33"/>
    </row>
    <row r="848" spans="1:9" ht="19.5" customHeight="1" x14ac:dyDescent="0.2">
      <c r="A848" s="33"/>
      <c r="B848" s="33"/>
      <c r="C848" s="2"/>
      <c r="D848" s="17"/>
      <c r="E848" s="33"/>
      <c r="F848" s="33"/>
      <c r="G848" s="33"/>
      <c r="H848" s="33"/>
      <c r="I848" s="33"/>
    </row>
    <row r="849" spans="1:9" ht="19.5" customHeight="1" x14ac:dyDescent="0.2">
      <c r="A849" s="33"/>
      <c r="B849" s="33"/>
      <c r="C849" s="2"/>
      <c r="D849" s="17"/>
      <c r="E849" s="33"/>
      <c r="F849" s="33"/>
      <c r="G849" s="33"/>
      <c r="H849" s="33"/>
      <c r="I849" s="33"/>
    </row>
    <row r="850" spans="1:9" ht="19.5" customHeight="1" x14ac:dyDescent="0.2">
      <c r="A850" s="33"/>
      <c r="B850" s="33"/>
      <c r="C850" s="2"/>
      <c r="D850" s="17"/>
      <c r="E850" s="33"/>
      <c r="F850" s="33"/>
      <c r="G850" s="33"/>
      <c r="H850" s="33"/>
      <c r="I850" s="33"/>
    </row>
    <row r="851" spans="1:9" ht="19.5" customHeight="1" x14ac:dyDescent="0.2">
      <c r="A851" s="33"/>
      <c r="B851" s="33"/>
      <c r="C851" s="2"/>
      <c r="D851" s="17"/>
      <c r="E851" s="33"/>
      <c r="F851" s="33"/>
      <c r="G851" s="33"/>
      <c r="H851" s="33"/>
      <c r="I851" s="33"/>
    </row>
    <row r="852" spans="1:9" ht="19.5" customHeight="1" x14ac:dyDescent="0.2">
      <c r="A852" s="33"/>
      <c r="B852" s="33"/>
      <c r="C852" s="2"/>
      <c r="D852" s="17"/>
      <c r="E852" s="33"/>
      <c r="F852" s="33"/>
      <c r="G852" s="33"/>
      <c r="H852" s="33"/>
      <c r="I852" s="33"/>
    </row>
    <row r="853" spans="1:9" ht="19.5" customHeight="1" x14ac:dyDescent="0.2">
      <c r="A853" s="33"/>
      <c r="B853" s="33"/>
      <c r="C853" s="2"/>
      <c r="D853" s="17"/>
      <c r="E853" s="33"/>
      <c r="F853" s="33"/>
      <c r="G853" s="33"/>
      <c r="H853" s="33"/>
      <c r="I853" s="33"/>
    </row>
    <row r="854" spans="1:9" ht="19.5" customHeight="1" x14ac:dyDescent="0.2">
      <c r="A854" s="33"/>
      <c r="B854" s="33"/>
      <c r="C854" s="2"/>
      <c r="D854" s="17"/>
      <c r="E854" s="33"/>
      <c r="F854" s="33"/>
      <c r="G854" s="33"/>
      <c r="H854" s="33"/>
      <c r="I854" s="33"/>
    </row>
    <row r="855" spans="1:9" ht="19.5" customHeight="1" x14ac:dyDescent="0.2">
      <c r="A855" s="33"/>
      <c r="B855" s="33"/>
      <c r="C855" s="2"/>
      <c r="D855" s="17"/>
      <c r="E855" s="33"/>
      <c r="F855" s="33"/>
      <c r="G855" s="33"/>
      <c r="H855" s="33"/>
      <c r="I855" s="33"/>
    </row>
    <row r="856" spans="1:9" ht="19.5" customHeight="1" x14ac:dyDescent="0.2">
      <c r="A856" s="33"/>
      <c r="B856" s="33"/>
      <c r="C856" s="2"/>
      <c r="D856" s="17"/>
      <c r="E856" s="33"/>
      <c r="F856" s="33"/>
      <c r="G856" s="33"/>
      <c r="H856" s="33"/>
      <c r="I856" s="33"/>
    </row>
    <row r="857" spans="1:9" ht="19.5" customHeight="1" x14ac:dyDescent="0.2">
      <c r="A857" s="33"/>
      <c r="B857" s="33"/>
      <c r="C857" s="2"/>
      <c r="D857" s="17"/>
      <c r="E857" s="33"/>
      <c r="F857" s="33"/>
      <c r="G857" s="33"/>
      <c r="H857" s="33"/>
      <c r="I857" s="33"/>
    </row>
    <row r="858" spans="1:9" ht="19.5" customHeight="1" x14ac:dyDescent="0.2">
      <c r="A858" s="33"/>
      <c r="B858" s="33"/>
      <c r="C858" s="2"/>
      <c r="D858" s="17"/>
      <c r="E858" s="33"/>
      <c r="F858" s="33"/>
      <c r="G858" s="33"/>
      <c r="H858" s="33"/>
      <c r="I858" s="33"/>
    </row>
    <row r="859" spans="1:9" ht="19.5" customHeight="1" x14ac:dyDescent="0.2">
      <c r="A859" s="33"/>
      <c r="B859" s="33"/>
      <c r="C859" s="2"/>
      <c r="D859" s="17"/>
      <c r="E859" s="33"/>
      <c r="F859" s="33"/>
      <c r="G859" s="33"/>
      <c r="H859" s="33"/>
      <c r="I859" s="33"/>
    </row>
    <row r="860" spans="1:9" ht="19.5" customHeight="1" x14ac:dyDescent="0.2">
      <c r="A860" s="33"/>
      <c r="B860" s="33"/>
      <c r="C860" s="2"/>
      <c r="D860" s="17"/>
      <c r="E860" s="33"/>
      <c r="F860" s="33"/>
      <c r="G860" s="33"/>
      <c r="H860" s="33"/>
      <c r="I860" s="33"/>
    </row>
    <row r="861" spans="1:9" ht="19.5" customHeight="1" x14ac:dyDescent="0.2">
      <c r="A861" s="33"/>
      <c r="B861" s="33"/>
      <c r="C861" s="2"/>
      <c r="D861" s="17"/>
      <c r="E861" s="33"/>
      <c r="F861" s="33"/>
      <c r="G861" s="33"/>
      <c r="H861" s="33"/>
      <c r="I861" s="33"/>
    </row>
    <row r="862" spans="1:9" ht="19.5" customHeight="1" x14ac:dyDescent="0.2">
      <c r="A862" s="33"/>
      <c r="B862" s="33"/>
      <c r="C862" s="2"/>
      <c r="D862" s="17"/>
      <c r="E862" s="33"/>
      <c r="F862" s="33"/>
      <c r="G862" s="33"/>
      <c r="H862" s="33"/>
      <c r="I862" s="33"/>
    </row>
    <row r="863" spans="1:9" ht="19.5" customHeight="1" x14ac:dyDescent="0.2">
      <c r="A863" s="33"/>
      <c r="B863" s="33"/>
      <c r="C863" s="2"/>
      <c r="D863" s="17"/>
      <c r="E863" s="33"/>
      <c r="F863" s="33"/>
      <c r="G863" s="33"/>
      <c r="H863" s="33"/>
      <c r="I863" s="33"/>
    </row>
    <row r="864" spans="1:9" ht="19.5" customHeight="1" x14ac:dyDescent="0.2">
      <c r="A864" s="33"/>
      <c r="B864" s="33"/>
      <c r="C864" s="2"/>
      <c r="D864" s="17"/>
      <c r="E864" s="33"/>
      <c r="F864" s="33"/>
      <c r="G864" s="33"/>
      <c r="H864" s="33"/>
      <c r="I864" s="33"/>
    </row>
    <row r="865" spans="1:9" ht="19.5" customHeight="1" x14ac:dyDescent="0.2">
      <c r="A865" s="33"/>
      <c r="B865" s="33"/>
      <c r="C865" s="2"/>
      <c r="D865" s="17"/>
      <c r="E865" s="33"/>
      <c r="F865" s="33"/>
      <c r="G865" s="33"/>
      <c r="H865" s="33"/>
      <c r="I865" s="33"/>
    </row>
    <row r="866" spans="1:9" ht="19.5" customHeight="1" x14ac:dyDescent="0.2">
      <c r="A866" s="33"/>
      <c r="B866" s="33"/>
      <c r="C866" s="2"/>
      <c r="D866" s="17"/>
      <c r="E866" s="33"/>
      <c r="F866" s="33"/>
      <c r="G866" s="33"/>
      <c r="H866" s="33"/>
      <c r="I866" s="33"/>
    </row>
    <row r="867" spans="1:9" ht="19.5" customHeight="1" x14ac:dyDescent="0.2">
      <c r="A867" s="33"/>
      <c r="B867" s="33"/>
      <c r="C867" s="2"/>
      <c r="D867" s="17"/>
      <c r="E867" s="33"/>
      <c r="F867" s="33"/>
      <c r="G867" s="33"/>
      <c r="H867" s="33"/>
      <c r="I867" s="33"/>
    </row>
    <row r="868" spans="1:9" ht="19.5" customHeight="1" x14ac:dyDescent="0.2">
      <c r="A868" s="33"/>
      <c r="B868" s="33"/>
      <c r="C868" s="2"/>
      <c r="D868" s="17"/>
      <c r="E868" s="33"/>
      <c r="F868" s="33"/>
      <c r="G868" s="33"/>
      <c r="H868" s="33"/>
      <c r="I868" s="33"/>
    </row>
    <row r="869" spans="1:9" ht="19.5" customHeight="1" x14ac:dyDescent="0.2">
      <c r="A869" s="33"/>
      <c r="B869" s="33"/>
      <c r="C869" s="2"/>
      <c r="D869" s="17"/>
      <c r="E869" s="33"/>
      <c r="F869" s="33"/>
      <c r="G869" s="33"/>
      <c r="H869" s="33"/>
      <c r="I869" s="33"/>
    </row>
    <row r="870" spans="1:9" ht="19.5" customHeight="1" x14ac:dyDescent="0.2">
      <c r="A870" s="33"/>
      <c r="B870" s="33"/>
      <c r="C870" s="2"/>
      <c r="D870" s="17"/>
      <c r="E870" s="33"/>
      <c r="F870" s="33"/>
      <c r="G870" s="33"/>
      <c r="H870" s="33"/>
      <c r="I870" s="33"/>
    </row>
    <row r="871" spans="1:9" ht="19.5" customHeight="1" x14ac:dyDescent="0.2">
      <c r="A871" s="33"/>
      <c r="B871" s="33"/>
      <c r="C871" s="2"/>
      <c r="D871" s="17"/>
      <c r="E871" s="33"/>
      <c r="F871" s="33"/>
      <c r="G871" s="33"/>
      <c r="H871" s="33"/>
      <c r="I871" s="33"/>
    </row>
    <row r="872" spans="1:9" ht="19.5" customHeight="1" x14ac:dyDescent="0.2">
      <c r="A872" s="33"/>
      <c r="B872" s="33"/>
      <c r="C872" s="2"/>
      <c r="D872" s="17"/>
      <c r="E872" s="33"/>
      <c r="F872" s="33"/>
      <c r="G872" s="33"/>
      <c r="H872" s="33"/>
      <c r="I872" s="33"/>
    </row>
    <row r="873" spans="1:9" ht="19.5" customHeight="1" x14ac:dyDescent="0.2">
      <c r="A873" s="33"/>
      <c r="B873" s="33"/>
      <c r="C873" s="2"/>
      <c r="D873" s="17"/>
      <c r="E873" s="33"/>
      <c r="F873" s="33"/>
      <c r="G873" s="33"/>
      <c r="H873" s="33"/>
      <c r="I873" s="33"/>
    </row>
    <row r="874" spans="1:9" ht="19.5" customHeight="1" x14ac:dyDescent="0.2">
      <c r="A874" s="33"/>
      <c r="B874" s="33"/>
      <c r="C874" s="2"/>
      <c r="D874" s="17"/>
      <c r="E874" s="33"/>
      <c r="F874" s="33"/>
      <c r="G874" s="33"/>
      <c r="H874" s="33"/>
      <c r="I874" s="33"/>
    </row>
    <row r="875" spans="1:9" ht="19.5" customHeight="1" x14ac:dyDescent="0.2">
      <c r="A875" s="33"/>
      <c r="B875" s="33"/>
      <c r="C875" s="2"/>
      <c r="D875" s="17"/>
      <c r="E875" s="33"/>
      <c r="F875" s="33"/>
      <c r="G875" s="33"/>
      <c r="H875" s="33"/>
      <c r="I875" s="33"/>
    </row>
    <row r="876" spans="1:9" ht="19.5" customHeight="1" x14ac:dyDescent="0.2">
      <c r="A876" s="33"/>
      <c r="B876" s="33"/>
      <c r="C876" s="2"/>
      <c r="D876" s="17"/>
      <c r="E876" s="33"/>
      <c r="F876" s="33"/>
      <c r="G876" s="33"/>
      <c r="H876" s="33"/>
      <c r="I876" s="33"/>
    </row>
    <row r="877" spans="1:9" ht="19.5" customHeight="1" x14ac:dyDescent="0.2">
      <c r="A877" s="33"/>
      <c r="B877" s="33"/>
      <c r="C877" s="2"/>
      <c r="D877" s="17"/>
      <c r="E877" s="33"/>
      <c r="F877" s="33"/>
      <c r="G877" s="33"/>
      <c r="H877" s="33"/>
      <c r="I877" s="33"/>
    </row>
    <row r="878" spans="1:9" ht="19.5" customHeight="1" x14ac:dyDescent="0.2">
      <c r="A878" s="33"/>
      <c r="B878" s="33"/>
      <c r="C878" s="2"/>
      <c r="D878" s="17"/>
      <c r="E878" s="33"/>
      <c r="F878" s="33"/>
      <c r="G878" s="33"/>
      <c r="H878" s="33"/>
      <c r="I878" s="33"/>
    </row>
    <row r="879" spans="1:9" ht="19.5" customHeight="1" x14ac:dyDescent="0.2">
      <c r="A879" s="33"/>
      <c r="B879" s="33"/>
      <c r="C879" s="2"/>
      <c r="D879" s="17"/>
      <c r="E879" s="33"/>
      <c r="F879" s="33"/>
      <c r="G879" s="33"/>
      <c r="H879" s="33"/>
      <c r="I879" s="33"/>
    </row>
    <row r="880" spans="1:9" ht="19.5" customHeight="1" x14ac:dyDescent="0.2">
      <c r="A880" s="33"/>
      <c r="B880" s="33"/>
      <c r="C880" s="2"/>
      <c r="D880" s="17"/>
      <c r="E880" s="33"/>
      <c r="F880" s="33"/>
      <c r="G880" s="33"/>
      <c r="H880" s="33"/>
      <c r="I880" s="33"/>
    </row>
    <row r="881" spans="1:9" ht="19.5" customHeight="1" x14ac:dyDescent="0.2">
      <c r="A881" s="33"/>
      <c r="B881" s="33"/>
      <c r="C881" s="2"/>
      <c r="D881" s="17"/>
      <c r="E881" s="33"/>
      <c r="F881" s="33"/>
      <c r="G881" s="33"/>
      <c r="H881" s="33"/>
      <c r="I881" s="33"/>
    </row>
    <row r="882" spans="1:9" ht="19.5" customHeight="1" x14ac:dyDescent="0.2">
      <c r="A882" s="33"/>
      <c r="B882" s="33"/>
      <c r="C882" s="2"/>
      <c r="D882" s="17"/>
      <c r="E882" s="33"/>
      <c r="F882" s="33"/>
      <c r="G882" s="33"/>
      <c r="H882" s="33"/>
      <c r="I882" s="33"/>
    </row>
    <row r="883" spans="1:9" ht="19.5" customHeight="1" x14ac:dyDescent="0.2">
      <c r="A883" s="33"/>
      <c r="B883" s="33"/>
      <c r="C883" s="2"/>
      <c r="D883" s="17"/>
      <c r="E883" s="33"/>
      <c r="F883" s="33"/>
      <c r="G883" s="33"/>
      <c r="H883" s="33"/>
      <c r="I883" s="33"/>
    </row>
    <row r="884" spans="1:9" ht="19.5" customHeight="1" x14ac:dyDescent="0.2">
      <c r="A884" s="33"/>
      <c r="B884" s="33"/>
      <c r="C884" s="2"/>
      <c r="D884" s="17"/>
      <c r="E884" s="33"/>
      <c r="F884" s="33"/>
      <c r="G884" s="33"/>
      <c r="H884" s="33"/>
      <c r="I884" s="33"/>
    </row>
    <row r="885" spans="1:9" ht="19.5" customHeight="1" x14ac:dyDescent="0.2">
      <c r="A885" s="33"/>
      <c r="B885" s="33"/>
      <c r="C885" s="2"/>
      <c r="D885" s="17"/>
      <c r="E885" s="33"/>
      <c r="F885" s="33"/>
      <c r="G885" s="33"/>
      <c r="H885" s="33"/>
      <c r="I885" s="33"/>
    </row>
    <row r="886" spans="1:9" ht="19.5" customHeight="1" x14ac:dyDescent="0.2">
      <c r="A886" s="33"/>
      <c r="B886" s="33"/>
      <c r="C886" s="2"/>
      <c r="D886" s="17"/>
      <c r="E886" s="33"/>
      <c r="F886" s="33"/>
      <c r="G886" s="33"/>
      <c r="H886" s="33"/>
      <c r="I886" s="33"/>
    </row>
    <row r="887" spans="1:9" ht="19.5" customHeight="1" x14ac:dyDescent="0.2">
      <c r="A887" s="33"/>
      <c r="B887" s="33"/>
      <c r="C887" s="2"/>
      <c r="D887" s="17"/>
      <c r="E887" s="33"/>
      <c r="F887" s="33"/>
      <c r="G887" s="33"/>
      <c r="H887" s="33"/>
      <c r="I887" s="33"/>
    </row>
    <row r="888" spans="1:9" ht="19.5" customHeight="1" x14ac:dyDescent="0.2">
      <c r="A888" s="33"/>
      <c r="B888" s="33"/>
      <c r="C888" s="2"/>
      <c r="D888" s="17"/>
      <c r="E888" s="33"/>
      <c r="F888" s="33"/>
      <c r="G888" s="33"/>
      <c r="H888" s="33"/>
      <c r="I888" s="33"/>
    </row>
    <row r="889" spans="1:9" ht="19.5" customHeight="1" x14ac:dyDescent="0.2">
      <c r="A889" s="33"/>
      <c r="B889" s="33"/>
      <c r="C889" s="2"/>
      <c r="D889" s="17"/>
      <c r="E889" s="33"/>
      <c r="F889" s="33"/>
      <c r="G889" s="33"/>
      <c r="H889" s="33"/>
      <c r="I889" s="33"/>
    </row>
    <row r="890" spans="1:9" ht="19.5" customHeight="1" x14ac:dyDescent="0.2">
      <c r="A890" s="33"/>
      <c r="B890" s="33"/>
      <c r="C890" s="2"/>
      <c r="D890" s="17"/>
      <c r="E890" s="33"/>
      <c r="F890" s="33"/>
      <c r="G890" s="33"/>
      <c r="H890" s="33"/>
      <c r="I890" s="33"/>
    </row>
    <row r="891" spans="1:9" ht="19.5" customHeight="1" x14ac:dyDescent="0.2">
      <c r="A891" s="33"/>
      <c r="B891" s="33"/>
      <c r="C891" s="2"/>
      <c r="D891" s="17"/>
      <c r="E891" s="33"/>
      <c r="F891" s="33"/>
      <c r="G891" s="33"/>
      <c r="H891" s="33"/>
      <c r="I891" s="33"/>
    </row>
    <row r="892" spans="1:9" ht="19.5" customHeight="1" x14ac:dyDescent="0.2">
      <c r="A892" s="33"/>
      <c r="B892" s="33"/>
      <c r="C892" s="2"/>
      <c r="D892" s="17"/>
      <c r="E892" s="33"/>
      <c r="F892" s="33"/>
      <c r="G892" s="33"/>
      <c r="H892" s="33"/>
      <c r="I892" s="33"/>
    </row>
    <row r="893" spans="1:9" ht="19.5" customHeight="1" x14ac:dyDescent="0.2">
      <c r="A893" s="33"/>
      <c r="B893" s="33"/>
      <c r="C893" s="2"/>
      <c r="D893" s="17"/>
      <c r="E893" s="33"/>
      <c r="F893" s="33"/>
      <c r="G893" s="33"/>
      <c r="H893" s="33"/>
      <c r="I893" s="33"/>
    </row>
    <row r="894" spans="1:9" ht="19.5" customHeight="1" x14ac:dyDescent="0.2">
      <c r="A894" s="33"/>
      <c r="B894" s="33"/>
      <c r="C894" s="2"/>
      <c r="D894" s="17"/>
      <c r="E894" s="33"/>
      <c r="F894" s="33"/>
      <c r="G894" s="33"/>
      <c r="H894" s="33"/>
      <c r="I894" s="33"/>
    </row>
    <row r="895" spans="1:9" ht="19.5" customHeight="1" x14ac:dyDescent="0.2">
      <c r="A895" s="33"/>
      <c r="B895" s="33"/>
      <c r="C895" s="2"/>
      <c r="D895" s="17"/>
      <c r="E895" s="33"/>
      <c r="F895" s="33"/>
      <c r="G895" s="33"/>
      <c r="H895" s="33"/>
      <c r="I895" s="33"/>
    </row>
    <row r="896" spans="1:9" ht="19.5" customHeight="1" x14ac:dyDescent="0.2">
      <c r="A896" s="33"/>
      <c r="B896" s="33"/>
      <c r="C896" s="2"/>
      <c r="D896" s="17"/>
      <c r="E896" s="33"/>
      <c r="F896" s="33"/>
      <c r="G896" s="33"/>
      <c r="H896" s="33"/>
      <c r="I896" s="33"/>
    </row>
    <row r="897" spans="1:9" ht="19.5" customHeight="1" x14ac:dyDescent="0.2">
      <c r="A897" s="33"/>
      <c r="B897" s="33"/>
      <c r="C897" s="2"/>
      <c r="D897" s="17"/>
      <c r="E897" s="33"/>
      <c r="F897" s="33"/>
      <c r="G897" s="33"/>
      <c r="H897" s="33"/>
      <c r="I897" s="33"/>
    </row>
    <row r="898" spans="1:9" ht="19.5" customHeight="1" x14ac:dyDescent="0.2">
      <c r="A898" s="33"/>
      <c r="B898" s="33"/>
      <c r="C898" s="2"/>
      <c r="D898" s="17"/>
      <c r="E898" s="33"/>
      <c r="F898" s="33"/>
      <c r="G898" s="33"/>
      <c r="H898" s="33"/>
      <c r="I898" s="33"/>
    </row>
    <row r="899" spans="1:9" ht="19.5" customHeight="1" x14ac:dyDescent="0.2">
      <c r="A899" s="33"/>
      <c r="B899" s="33"/>
      <c r="C899" s="2"/>
      <c r="D899" s="17"/>
      <c r="E899" s="33"/>
      <c r="F899" s="33"/>
      <c r="G899" s="33"/>
      <c r="H899" s="33"/>
      <c r="I899" s="33"/>
    </row>
    <row r="900" spans="1:9" ht="19.5" customHeight="1" x14ac:dyDescent="0.2">
      <c r="A900" s="33"/>
      <c r="B900" s="33"/>
      <c r="C900" s="2"/>
      <c r="D900" s="17"/>
      <c r="E900" s="33"/>
      <c r="F900" s="33"/>
      <c r="G900" s="33"/>
      <c r="H900" s="33"/>
      <c r="I900" s="33"/>
    </row>
    <row r="901" spans="1:9" ht="19.5" customHeight="1" x14ac:dyDescent="0.2">
      <c r="A901" s="33"/>
      <c r="B901" s="33"/>
      <c r="C901" s="2"/>
      <c r="D901" s="17"/>
      <c r="E901" s="33"/>
      <c r="F901" s="33"/>
      <c r="G901" s="33"/>
      <c r="H901" s="33"/>
      <c r="I901" s="33"/>
    </row>
    <row r="902" spans="1:9" ht="19.5" customHeight="1" x14ac:dyDescent="0.2">
      <c r="A902" s="33"/>
      <c r="B902" s="33"/>
      <c r="C902" s="2"/>
      <c r="D902" s="17"/>
      <c r="E902" s="33"/>
      <c r="F902" s="33"/>
      <c r="G902" s="33"/>
      <c r="H902" s="33"/>
      <c r="I902" s="33"/>
    </row>
    <row r="903" spans="1:9" ht="19.5" customHeight="1" x14ac:dyDescent="0.2">
      <c r="A903" s="33"/>
      <c r="B903" s="33"/>
      <c r="C903" s="2"/>
      <c r="D903" s="17"/>
      <c r="E903" s="33"/>
      <c r="F903" s="33"/>
      <c r="G903" s="33"/>
      <c r="H903" s="33"/>
      <c r="I903" s="33"/>
    </row>
    <row r="904" spans="1:9" ht="19.5" customHeight="1" x14ac:dyDescent="0.2">
      <c r="A904" s="33"/>
      <c r="B904" s="33"/>
      <c r="C904" s="2"/>
      <c r="D904" s="17"/>
      <c r="E904" s="33"/>
      <c r="F904" s="33"/>
      <c r="G904" s="33"/>
      <c r="H904" s="33"/>
      <c r="I904" s="33"/>
    </row>
    <row r="905" spans="1:9" ht="19.5" customHeight="1" x14ac:dyDescent="0.2">
      <c r="A905" s="33"/>
      <c r="B905" s="33"/>
      <c r="C905" s="2"/>
      <c r="D905" s="17"/>
      <c r="E905" s="33"/>
      <c r="F905" s="33"/>
      <c r="G905" s="33"/>
      <c r="H905" s="33"/>
      <c r="I905" s="33"/>
    </row>
    <row r="906" spans="1:9" ht="19.5" customHeight="1" x14ac:dyDescent="0.2">
      <c r="A906" s="33"/>
      <c r="B906" s="33"/>
      <c r="C906" s="2"/>
      <c r="D906" s="17"/>
      <c r="E906" s="33"/>
      <c r="F906" s="33"/>
      <c r="G906" s="33"/>
      <c r="H906" s="33"/>
      <c r="I906" s="33"/>
    </row>
    <row r="907" spans="1:9" ht="19.5" customHeight="1" x14ac:dyDescent="0.2">
      <c r="A907" s="33"/>
      <c r="B907" s="33"/>
      <c r="C907" s="2"/>
      <c r="D907" s="17"/>
      <c r="E907" s="33"/>
      <c r="F907" s="33"/>
      <c r="G907" s="33"/>
      <c r="H907" s="33"/>
      <c r="I907" s="33"/>
    </row>
    <row r="908" spans="1:9" ht="19.5" customHeight="1" x14ac:dyDescent="0.2">
      <c r="A908" s="33"/>
      <c r="B908" s="33"/>
      <c r="C908" s="2"/>
      <c r="D908" s="17"/>
      <c r="E908" s="33"/>
      <c r="F908" s="33"/>
      <c r="G908" s="33"/>
      <c r="H908" s="33"/>
      <c r="I908" s="33"/>
    </row>
    <row r="909" spans="1:9" ht="19.5" customHeight="1" x14ac:dyDescent="0.2">
      <c r="A909" s="33"/>
      <c r="B909" s="33"/>
      <c r="C909" s="2"/>
      <c r="D909" s="17"/>
      <c r="E909" s="33"/>
      <c r="F909" s="33"/>
      <c r="G909" s="33"/>
      <c r="H909" s="33"/>
      <c r="I909" s="33"/>
    </row>
    <row r="910" spans="1:9" ht="19.5" customHeight="1" x14ac:dyDescent="0.2">
      <c r="A910" s="33"/>
      <c r="B910" s="33"/>
      <c r="C910" s="2"/>
      <c r="D910" s="17"/>
      <c r="E910" s="33"/>
      <c r="F910" s="33"/>
      <c r="G910" s="33"/>
      <c r="H910" s="33"/>
      <c r="I910" s="33"/>
    </row>
    <row r="911" spans="1:9" ht="19.5" customHeight="1" x14ac:dyDescent="0.2">
      <c r="A911" s="33"/>
      <c r="B911" s="33"/>
      <c r="C911" s="2"/>
      <c r="D911" s="17"/>
      <c r="E911" s="33"/>
      <c r="F911" s="33"/>
      <c r="G911" s="33"/>
      <c r="H911" s="33"/>
      <c r="I911" s="33"/>
    </row>
    <row r="912" spans="1:9" ht="19.5" customHeight="1" x14ac:dyDescent="0.2">
      <c r="A912" s="33"/>
      <c r="B912" s="33"/>
      <c r="C912" s="2"/>
      <c r="D912" s="17"/>
      <c r="E912" s="33"/>
      <c r="F912" s="33"/>
      <c r="G912" s="33"/>
      <c r="H912" s="33"/>
      <c r="I912" s="33"/>
    </row>
    <row r="913" spans="1:9" ht="19.5" customHeight="1" x14ac:dyDescent="0.2">
      <c r="A913" s="33"/>
      <c r="B913" s="33"/>
      <c r="C913" s="2"/>
      <c r="D913" s="17"/>
      <c r="E913" s="33"/>
      <c r="F913" s="33"/>
      <c r="G913" s="33"/>
      <c r="H913" s="33"/>
      <c r="I913" s="33"/>
    </row>
    <row r="914" spans="1:9" ht="19.5" customHeight="1" x14ac:dyDescent="0.2">
      <c r="A914" s="33"/>
      <c r="B914" s="33"/>
      <c r="C914" s="2"/>
      <c r="D914" s="17"/>
      <c r="E914" s="33"/>
      <c r="F914" s="33"/>
      <c r="G914" s="33"/>
      <c r="H914" s="33"/>
      <c r="I914" s="33"/>
    </row>
    <row r="915" spans="1:9" ht="19.5" customHeight="1" x14ac:dyDescent="0.2">
      <c r="A915" s="33"/>
      <c r="B915" s="33"/>
      <c r="C915" s="2"/>
      <c r="D915" s="17"/>
      <c r="E915" s="33"/>
      <c r="F915" s="33"/>
      <c r="G915" s="33"/>
      <c r="H915" s="33"/>
      <c r="I915" s="33"/>
    </row>
    <row r="916" spans="1:9" ht="19.5" customHeight="1" x14ac:dyDescent="0.2">
      <c r="A916" s="33"/>
      <c r="B916" s="33"/>
      <c r="C916" s="2"/>
      <c r="D916" s="17"/>
      <c r="E916" s="33"/>
      <c r="F916" s="33"/>
      <c r="G916" s="33"/>
      <c r="H916" s="33"/>
      <c r="I916" s="33"/>
    </row>
    <row r="917" spans="1:9" ht="19.5" customHeight="1" x14ac:dyDescent="0.2">
      <c r="A917" s="33"/>
      <c r="B917" s="33"/>
      <c r="C917" s="2"/>
      <c r="D917" s="17"/>
      <c r="E917" s="33"/>
      <c r="F917" s="33"/>
      <c r="G917" s="33"/>
      <c r="H917" s="33"/>
      <c r="I917" s="33"/>
    </row>
    <row r="918" spans="1:9" ht="19.5" customHeight="1" x14ac:dyDescent="0.2">
      <c r="A918" s="33"/>
      <c r="B918" s="33"/>
      <c r="C918" s="2"/>
      <c r="D918" s="17"/>
      <c r="E918" s="33"/>
      <c r="F918" s="33"/>
      <c r="G918" s="33"/>
      <c r="H918" s="33"/>
      <c r="I918" s="33"/>
    </row>
    <row r="919" spans="1:9" ht="19.5" customHeight="1" x14ac:dyDescent="0.2">
      <c r="A919" s="33"/>
      <c r="B919" s="33"/>
      <c r="C919" s="2"/>
      <c r="D919" s="17"/>
      <c r="E919" s="33"/>
      <c r="F919" s="33"/>
      <c r="G919" s="33"/>
      <c r="H919" s="33"/>
      <c r="I919" s="33"/>
    </row>
    <row r="920" spans="1:9" ht="19.5" customHeight="1" x14ac:dyDescent="0.2">
      <c r="A920" s="33"/>
      <c r="B920" s="33"/>
      <c r="C920" s="2"/>
      <c r="D920" s="17"/>
      <c r="E920" s="33"/>
      <c r="F920" s="33"/>
      <c r="G920" s="33"/>
      <c r="H920" s="33"/>
      <c r="I920" s="33"/>
    </row>
    <row r="921" spans="1:9" ht="19.5" customHeight="1" x14ac:dyDescent="0.2">
      <c r="A921" s="33"/>
      <c r="B921" s="33"/>
      <c r="C921" s="2"/>
      <c r="D921" s="17"/>
      <c r="E921" s="33"/>
      <c r="F921" s="33"/>
      <c r="G921" s="33"/>
      <c r="H921" s="33"/>
      <c r="I921" s="33"/>
    </row>
    <row r="922" spans="1:9" ht="19.5" customHeight="1" x14ac:dyDescent="0.2">
      <c r="A922" s="33"/>
      <c r="B922" s="33"/>
      <c r="C922" s="2"/>
      <c r="D922" s="17"/>
      <c r="E922" s="33"/>
      <c r="F922" s="33"/>
      <c r="G922" s="33"/>
      <c r="H922" s="33"/>
      <c r="I922" s="33"/>
    </row>
    <row r="923" spans="1:9" ht="19.5" customHeight="1" x14ac:dyDescent="0.2">
      <c r="A923" s="33"/>
      <c r="B923" s="33"/>
      <c r="C923" s="2"/>
      <c r="D923" s="17"/>
      <c r="E923" s="33"/>
      <c r="F923" s="33"/>
      <c r="G923" s="33"/>
      <c r="H923" s="33"/>
      <c r="I923" s="33"/>
    </row>
    <row r="924" spans="1:9" ht="19.5" customHeight="1" x14ac:dyDescent="0.2">
      <c r="A924" s="33"/>
      <c r="B924" s="33"/>
      <c r="C924" s="2"/>
      <c r="D924" s="17"/>
      <c r="E924" s="33"/>
      <c r="F924" s="33"/>
      <c r="G924" s="33"/>
      <c r="H924" s="33"/>
      <c r="I924" s="33"/>
    </row>
    <row r="925" spans="1:9" ht="19.5" customHeight="1" x14ac:dyDescent="0.2">
      <c r="A925" s="33"/>
      <c r="B925" s="33"/>
      <c r="C925" s="2"/>
      <c r="D925" s="17"/>
      <c r="E925" s="33"/>
      <c r="F925" s="33"/>
      <c r="G925" s="33"/>
      <c r="H925" s="33"/>
      <c r="I925" s="33"/>
    </row>
    <row r="926" spans="1:9" ht="19.5" customHeight="1" x14ac:dyDescent="0.2">
      <c r="A926" s="33"/>
      <c r="B926" s="33"/>
      <c r="C926" s="2"/>
      <c r="D926" s="17"/>
      <c r="E926" s="33"/>
      <c r="F926" s="33"/>
      <c r="G926" s="33"/>
      <c r="H926" s="33"/>
      <c r="I926" s="33"/>
    </row>
    <row r="927" spans="1:9" ht="19.5" customHeight="1" x14ac:dyDescent="0.2">
      <c r="A927" s="33"/>
      <c r="B927" s="33"/>
      <c r="C927" s="2"/>
      <c r="D927" s="17"/>
      <c r="E927" s="33"/>
      <c r="F927" s="33"/>
      <c r="G927" s="33"/>
      <c r="H927" s="33"/>
      <c r="I927" s="33"/>
    </row>
    <row r="928" spans="1:9" ht="19.5" customHeight="1" x14ac:dyDescent="0.2">
      <c r="A928" s="33"/>
      <c r="B928" s="33"/>
      <c r="C928" s="2"/>
      <c r="D928" s="17"/>
      <c r="E928" s="33"/>
      <c r="F928" s="33"/>
      <c r="G928" s="33"/>
      <c r="H928" s="33"/>
      <c r="I928" s="33"/>
    </row>
    <row r="929" spans="1:9" ht="19.5" customHeight="1" x14ac:dyDescent="0.2">
      <c r="A929" s="33"/>
      <c r="B929" s="33"/>
      <c r="C929" s="2"/>
      <c r="D929" s="17"/>
      <c r="E929" s="33"/>
      <c r="F929" s="33"/>
      <c r="G929" s="33"/>
      <c r="H929" s="33"/>
      <c r="I929" s="33"/>
    </row>
    <row r="930" spans="1:9" ht="19.5" customHeight="1" x14ac:dyDescent="0.2">
      <c r="A930" s="33"/>
      <c r="B930" s="33"/>
      <c r="C930" s="2"/>
      <c r="D930" s="17"/>
      <c r="E930" s="33"/>
      <c r="F930" s="33"/>
      <c r="G930" s="33"/>
      <c r="H930" s="33"/>
      <c r="I930" s="33"/>
    </row>
    <row r="931" spans="1:9" ht="19.5" customHeight="1" x14ac:dyDescent="0.2">
      <c r="A931" s="33"/>
      <c r="B931" s="33"/>
      <c r="C931" s="2"/>
      <c r="D931" s="17"/>
      <c r="E931" s="33"/>
      <c r="F931" s="33"/>
      <c r="G931" s="33"/>
      <c r="H931" s="33"/>
      <c r="I931" s="33"/>
    </row>
    <row r="932" spans="1:9" ht="19.5" customHeight="1" x14ac:dyDescent="0.2">
      <c r="A932" s="33"/>
      <c r="B932" s="33"/>
      <c r="C932" s="2"/>
      <c r="D932" s="17"/>
      <c r="E932" s="33"/>
      <c r="F932" s="33"/>
      <c r="G932" s="33"/>
      <c r="H932" s="33"/>
      <c r="I932" s="33"/>
    </row>
    <row r="933" spans="1:9" ht="19.5" customHeight="1" x14ac:dyDescent="0.2">
      <c r="A933" s="33"/>
      <c r="B933" s="33"/>
      <c r="C933" s="2"/>
      <c r="D933" s="17"/>
      <c r="E933" s="33"/>
      <c r="F933" s="33"/>
      <c r="G933" s="33"/>
      <c r="H933" s="33"/>
      <c r="I933" s="33"/>
    </row>
    <row r="934" spans="1:9" ht="19.5" customHeight="1" x14ac:dyDescent="0.2">
      <c r="A934" s="33"/>
      <c r="B934" s="33"/>
      <c r="C934" s="2"/>
      <c r="D934" s="17"/>
      <c r="E934" s="33"/>
      <c r="F934" s="33"/>
      <c r="G934" s="33"/>
      <c r="H934" s="33"/>
      <c r="I934" s="33"/>
    </row>
    <row r="935" spans="1:9" ht="19.5" customHeight="1" x14ac:dyDescent="0.2">
      <c r="A935" s="33"/>
      <c r="B935" s="33"/>
      <c r="C935" s="2"/>
      <c r="D935" s="17"/>
      <c r="E935" s="33"/>
      <c r="F935" s="33"/>
      <c r="G935" s="33"/>
      <c r="H935" s="33"/>
      <c r="I935" s="33"/>
    </row>
    <row r="936" spans="1:9" ht="19.5" customHeight="1" x14ac:dyDescent="0.2">
      <c r="A936" s="33"/>
      <c r="B936" s="33"/>
      <c r="C936" s="2"/>
      <c r="D936" s="17"/>
      <c r="E936" s="33"/>
      <c r="F936" s="33"/>
      <c r="G936" s="33"/>
      <c r="H936" s="33"/>
      <c r="I936" s="33"/>
    </row>
    <row r="937" spans="1:9" ht="19.5" customHeight="1" x14ac:dyDescent="0.2">
      <c r="A937" s="33"/>
      <c r="B937" s="33"/>
      <c r="C937" s="2"/>
      <c r="D937" s="17"/>
      <c r="E937" s="33"/>
      <c r="F937" s="33"/>
      <c r="G937" s="33"/>
      <c r="H937" s="33"/>
      <c r="I937" s="33"/>
    </row>
    <row r="938" spans="1:9" ht="19.5" customHeight="1" x14ac:dyDescent="0.2">
      <c r="A938" s="33"/>
      <c r="B938" s="33"/>
      <c r="C938" s="2"/>
      <c r="D938" s="17"/>
      <c r="E938" s="33"/>
      <c r="F938" s="33"/>
      <c r="G938" s="33"/>
      <c r="H938" s="33"/>
      <c r="I938" s="33"/>
    </row>
    <row r="939" spans="1:9" ht="19.5" customHeight="1" x14ac:dyDescent="0.2">
      <c r="A939" s="33"/>
      <c r="B939" s="33"/>
      <c r="C939" s="2"/>
      <c r="D939" s="17"/>
      <c r="E939" s="33"/>
      <c r="F939" s="33"/>
      <c r="G939" s="33"/>
      <c r="H939" s="33"/>
      <c r="I939" s="33"/>
    </row>
    <row r="940" spans="1:9" ht="19.5" customHeight="1" x14ac:dyDescent="0.2">
      <c r="A940" s="33"/>
      <c r="B940" s="33"/>
      <c r="C940" s="2"/>
      <c r="D940" s="17"/>
      <c r="E940" s="33"/>
      <c r="F940" s="33"/>
      <c r="G940" s="33"/>
      <c r="H940" s="33"/>
      <c r="I940" s="33"/>
    </row>
    <row r="941" spans="1:9" ht="19.5" customHeight="1" x14ac:dyDescent="0.2">
      <c r="A941" s="33"/>
      <c r="B941" s="33"/>
      <c r="C941" s="2"/>
      <c r="D941" s="17"/>
      <c r="E941" s="33"/>
      <c r="F941" s="33"/>
      <c r="G941" s="33"/>
      <c r="H941" s="33"/>
      <c r="I941" s="33"/>
    </row>
    <row r="942" spans="1:9" ht="19.5" customHeight="1" x14ac:dyDescent="0.2">
      <c r="A942" s="33"/>
      <c r="B942" s="33"/>
      <c r="C942" s="2"/>
      <c r="D942" s="17"/>
      <c r="E942" s="33"/>
      <c r="F942" s="33"/>
      <c r="G942" s="33"/>
      <c r="H942" s="33"/>
      <c r="I942" s="33"/>
    </row>
    <row r="943" spans="1:9" ht="19.5" customHeight="1" x14ac:dyDescent="0.2">
      <c r="A943" s="33"/>
      <c r="B943" s="33"/>
      <c r="C943" s="2"/>
      <c r="D943" s="17"/>
      <c r="E943" s="33"/>
      <c r="F943" s="33"/>
      <c r="G943" s="33"/>
      <c r="H943" s="33"/>
      <c r="I943" s="33"/>
    </row>
    <row r="944" spans="1:9" ht="19.5" customHeight="1" x14ac:dyDescent="0.2">
      <c r="A944" s="33"/>
      <c r="B944" s="33"/>
      <c r="C944" s="2"/>
      <c r="D944" s="17"/>
      <c r="E944" s="33"/>
      <c r="F944" s="33"/>
      <c r="G944" s="33"/>
      <c r="H944" s="33"/>
      <c r="I944" s="33"/>
    </row>
    <row r="945" spans="1:9" ht="19.5" customHeight="1" x14ac:dyDescent="0.2">
      <c r="A945" s="33"/>
      <c r="B945" s="33"/>
      <c r="C945" s="2"/>
      <c r="D945" s="17"/>
      <c r="E945" s="33"/>
      <c r="F945" s="33"/>
      <c r="G945" s="33"/>
      <c r="H945" s="33"/>
      <c r="I945" s="33"/>
    </row>
    <row r="946" spans="1:9" ht="19.5" customHeight="1" x14ac:dyDescent="0.2">
      <c r="A946" s="33"/>
      <c r="B946" s="33"/>
      <c r="C946" s="2"/>
      <c r="D946" s="17"/>
      <c r="E946" s="33"/>
      <c r="F946" s="33"/>
      <c r="G946" s="33"/>
      <c r="H946" s="33"/>
      <c r="I946" s="33"/>
    </row>
    <row r="947" spans="1:9" ht="19.5" customHeight="1" x14ac:dyDescent="0.2">
      <c r="A947" s="33"/>
      <c r="B947" s="33"/>
      <c r="C947" s="2"/>
      <c r="D947" s="17"/>
      <c r="E947" s="33"/>
      <c r="F947" s="33"/>
      <c r="G947" s="33"/>
      <c r="H947" s="33"/>
      <c r="I947" s="33"/>
    </row>
    <row r="948" spans="1:9" ht="19.5" customHeight="1" x14ac:dyDescent="0.2">
      <c r="A948" s="33"/>
      <c r="B948" s="33"/>
      <c r="C948" s="2"/>
      <c r="D948" s="17"/>
      <c r="E948" s="33"/>
      <c r="F948" s="33"/>
      <c r="G948" s="33"/>
      <c r="H948" s="33"/>
      <c r="I948" s="33"/>
    </row>
    <row r="949" spans="1:9" ht="19.5" customHeight="1" x14ac:dyDescent="0.2">
      <c r="A949" s="33"/>
      <c r="B949" s="33"/>
      <c r="C949" s="2"/>
      <c r="D949" s="17"/>
      <c r="E949" s="33"/>
      <c r="F949" s="33"/>
      <c r="G949" s="33"/>
      <c r="H949" s="33"/>
      <c r="I949" s="33"/>
    </row>
    <row r="950" spans="1:9" ht="19.5" customHeight="1" x14ac:dyDescent="0.2">
      <c r="A950" s="33"/>
      <c r="B950" s="33"/>
      <c r="C950" s="2"/>
      <c r="D950" s="17"/>
      <c r="E950" s="33"/>
      <c r="F950" s="33"/>
      <c r="G950" s="33"/>
      <c r="H950" s="33"/>
      <c r="I950" s="33"/>
    </row>
    <row r="951" spans="1:9" ht="19.5" customHeight="1" x14ac:dyDescent="0.2">
      <c r="A951" s="33"/>
      <c r="B951" s="33"/>
      <c r="C951" s="2"/>
      <c r="D951" s="17"/>
      <c r="E951" s="33"/>
      <c r="F951" s="33"/>
      <c r="G951" s="33"/>
      <c r="H951" s="33"/>
      <c r="I951" s="33"/>
    </row>
    <row r="952" spans="1:9" ht="19.5" customHeight="1" x14ac:dyDescent="0.2">
      <c r="A952" s="33"/>
      <c r="B952" s="33"/>
      <c r="C952" s="2"/>
      <c r="D952" s="17"/>
      <c r="E952" s="33"/>
      <c r="F952" s="33"/>
      <c r="G952" s="33"/>
      <c r="H952" s="33"/>
      <c r="I952" s="33"/>
    </row>
    <row r="953" spans="1:9" ht="19.5" customHeight="1" x14ac:dyDescent="0.2">
      <c r="A953" s="33"/>
      <c r="B953" s="33"/>
      <c r="C953" s="2"/>
      <c r="D953" s="17"/>
      <c r="E953" s="33"/>
      <c r="F953" s="33"/>
      <c r="G953" s="33"/>
      <c r="H953" s="33"/>
      <c r="I953" s="33"/>
    </row>
    <row r="954" spans="1:9" ht="19.5" customHeight="1" x14ac:dyDescent="0.2">
      <c r="A954" s="33"/>
      <c r="B954" s="33"/>
      <c r="C954" s="2"/>
      <c r="D954" s="17"/>
      <c r="E954" s="33"/>
      <c r="F954" s="33"/>
      <c r="G954" s="33"/>
      <c r="H954" s="33"/>
      <c r="I954" s="33"/>
    </row>
    <row r="955" spans="1:9" ht="19.5" customHeight="1" x14ac:dyDescent="0.2">
      <c r="A955" s="33"/>
      <c r="B955" s="33"/>
      <c r="C955" s="2"/>
      <c r="D955" s="17"/>
      <c r="E955" s="33"/>
      <c r="F955" s="33"/>
      <c r="G955" s="33"/>
      <c r="H955" s="33"/>
      <c r="I955" s="33"/>
    </row>
    <row r="956" spans="1:9" ht="19.5" customHeight="1" x14ac:dyDescent="0.2">
      <c r="A956" s="33"/>
      <c r="B956" s="33"/>
      <c r="C956" s="2"/>
      <c r="D956" s="17"/>
      <c r="E956" s="33"/>
      <c r="F956" s="33"/>
      <c r="G956" s="33"/>
      <c r="H956" s="33"/>
      <c r="I956" s="33"/>
    </row>
    <row r="957" spans="1:9" ht="19.5" customHeight="1" x14ac:dyDescent="0.2">
      <c r="A957" s="33"/>
      <c r="B957" s="33"/>
      <c r="C957" s="2"/>
      <c r="D957" s="17"/>
      <c r="E957" s="33"/>
      <c r="F957" s="33"/>
      <c r="G957" s="33"/>
      <c r="H957" s="33"/>
      <c r="I957" s="33"/>
    </row>
    <row r="958" spans="1:9" ht="19.5" customHeight="1" x14ac:dyDescent="0.2">
      <c r="A958" s="33"/>
      <c r="B958" s="33"/>
      <c r="C958" s="2"/>
      <c r="D958" s="17"/>
      <c r="E958" s="33"/>
      <c r="F958" s="33"/>
      <c r="G958" s="33"/>
      <c r="H958" s="33"/>
      <c r="I958" s="33"/>
    </row>
    <row r="959" spans="1:9" ht="19.5" customHeight="1" x14ac:dyDescent="0.2">
      <c r="A959" s="33"/>
      <c r="B959" s="33"/>
      <c r="C959" s="2"/>
      <c r="D959" s="17"/>
      <c r="E959" s="33"/>
      <c r="F959" s="33"/>
      <c r="G959" s="33"/>
      <c r="H959" s="33"/>
      <c r="I959" s="33"/>
    </row>
    <row r="960" spans="1:9" ht="19.5" customHeight="1" x14ac:dyDescent="0.2">
      <c r="A960" s="33"/>
      <c r="B960" s="33"/>
      <c r="C960" s="2"/>
      <c r="D960" s="17"/>
      <c r="E960" s="33"/>
      <c r="F960" s="33"/>
      <c r="G960" s="33"/>
      <c r="H960" s="33"/>
      <c r="I960" s="33"/>
    </row>
    <row r="961" spans="1:9" ht="19.5" customHeight="1" x14ac:dyDescent="0.2">
      <c r="A961" s="33"/>
      <c r="B961" s="33"/>
      <c r="C961" s="2"/>
      <c r="D961" s="17"/>
      <c r="E961" s="33"/>
      <c r="F961" s="33"/>
      <c r="G961" s="33"/>
      <c r="H961" s="33"/>
      <c r="I961" s="33"/>
    </row>
    <row r="962" spans="1:9" ht="19.5" customHeight="1" x14ac:dyDescent="0.2">
      <c r="A962" s="33"/>
      <c r="B962" s="33"/>
      <c r="C962" s="2"/>
      <c r="D962" s="17"/>
      <c r="E962" s="33"/>
      <c r="F962" s="33"/>
      <c r="G962" s="33"/>
      <c r="H962" s="33"/>
      <c r="I962" s="33"/>
    </row>
    <row r="963" spans="1:9" ht="19.5" customHeight="1" x14ac:dyDescent="0.2">
      <c r="A963" s="33"/>
      <c r="B963" s="33"/>
      <c r="C963" s="2"/>
      <c r="D963" s="17"/>
      <c r="E963" s="33"/>
      <c r="F963" s="33"/>
      <c r="G963" s="33"/>
      <c r="H963" s="33"/>
      <c r="I963" s="33"/>
    </row>
    <row r="964" spans="1:9" ht="19.5" customHeight="1" x14ac:dyDescent="0.2">
      <c r="A964" s="33"/>
      <c r="B964" s="33"/>
      <c r="C964" s="2"/>
      <c r="D964" s="17"/>
      <c r="E964" s="33"/>
      <c r="F964" s="33"/>
      <c r="G964" s="33"/>
      <c r="H964" s="33"/>
      <c r="I964" s="33"/>
    </row>
    <row r="965" spans="1:9" ht="19.5" customHeight="1" x14ac:dyDescent="0.2">
      <c r="A965" s="33"/>
      <c r="B965" s="33"/>
      <c r="C965" s="2"/>
      <c r="D965" s="17"/>
      <c r="E965" s="33"/>
      <c r="F965" s="33"/>
      <c r="G965" s="33"/>
      <c r="H965" s="33"/>
      <c r="I965" s="33"/>
    </row>
    <row r="966" spans="1:9" ht="19.5" customHeight="1" x14ac:dyDescent="0.2">
      <c r="A966" s="33"/>
      <c r="B966" s="33"/>
      <c r="C966" s="2"/>
      <c r="D966" s="17"/>
      <c r="E966" s="33"/>
      <c r="F966" s="33"/>
      <c r="G966" s="33"/>
      <c r="H966" s="33"/>
      <c r="I966" s="33"/>
    </row>
    <row r="967" spans="1:9" ht="19.5" customHeight="1" x14ac:dyDescent="0.2">
      <c r="A967" s="33"/>
      <c r="B967" s="33"/>
      <c r="C967" s="2"/>
      <c r="D967" s="17"/>
      <c r="E967" s="33"/>
      <c r="F967" s="33"/>
      <c r="G967" s="33"/>
      <c r="H967" s="33"/>
      <c r="I967" s="33"/>
    </row>
    <row r="968" spans="1:9" ht="19.5" customHeight="1" x14ac:dyDescent="0.2">
      <c r="A968" s="33"/>
      <c r="B968" s="33"/>
      <c r="C968" s="2"/>
      <c r="D968" s="17"/>
      <c r="E968" s="33"/>
      <c r="F968" s="33"/>
      <c r="G968" s="33"/>
      <c r="H968" s="33"/>
      <c r="I968" s="33"/>
    </row>
    <row r="969" spans="1:9" ht="19.5" customHeight="1" x14ac:dyDescent="0.2">
      <c r="A969" s="33"/>
      <c r="B969" s="33"/>
      <c r="C969" s="2"/>
      <c r="D969" s="17"/>
      <c r="E969" s="33"/>
      <c r="F969" s="33"/>
      <c r="G969" s="33"/>
      <c r="H969" s="33"/>
      <c r="I969" s="33"/>
    </row>
    <row r="970" spans="1:9" ht="19.5" customHeight="1" x14ac:dyDescent="0.2">
      <c r="A970" s="33"/>
      <c r="B970" s="33"/>
      <c r="C970" s="2"/>
      <c r="D970" s="17"/>
      <c r="E970" s="33"/>
      <c r="F970" s="33"/>
      <c r="G970" s="33"/>
      <c r="H970" s="33"/>
      <c r="I970" s="33"/>
    </row>
    <row r="971" spans="1:9" ht="19.5" customHeight="1" x14ac:dyDescent="0.2">
      <c r="A971" s="33"/>
      <c r="B971" s="33"/>
      <c r="C971" s="2"/>
      <c r="D971" s="17"/>
      <c r="E971" s="33"/>
      <c r="F971" s="33"/>
      <c r="G971" s="33"/>
      <c r="H971" s="33"/>
      <c r="I971" s="33"/>
    </row>
    <row r="972" spans="1:9" ht="19.5" customHeight="1" x14ac:dyDescent="0.2">
      <c r="A972" s="33"/>
      <c r="B972" s="33"/>
      <c r="C972" s="2"/>
      <c r="D972" s="17"/>
      <c r="E972" s="33"/>
      <c r="F972" s="33"/>
      <c r="G972" s="33"/>
      <c r="H972" s="33"/>
      <c r="I972" s="33"/>
    </row>
    <row r="973" spans="1:9" ht="19.5" customHeight="1" x14ac:dyDescent="0.2">
      <c r="A973" s="33"/>
      <c r="B973" s="33"/>
      <c r="C973" s="2"/>
      <c r="D973" s="17"/>
      <c r="E973" s="33"/>
      <c r="F973" s="33"/>
      <c r="G973" s="33"/>
      <c r="H973" s="33"/>
      <c r="I973" s="33"/>
    </row>
    <row r="974" spans="1:9" ht="19.5" customHeight="1" x14ac:dyDescent="0.2">
      <c r="A974" s="33"/>
      <c r="B974" s="33"/>
      <c r="C974" s="2"/>
      <c r="D974" s="17"/>
      <c r="E974" s="33"/>
      <c r="F974" s="33"/>
      <c r="G974" s="33"/>
      <c r="H974" s="33"/>
      <c r="I974" s="33"/>
    </row>
    <row r="975" spans="1:9" ht="19.5" customHeight="1" x14ac:dyDescent="0.2">
      <c r="A975" s="33"/>
      <c r="B975" s="33"/>
      <c r="C975" s="2"/>
      <c r="D975" s="17"/>
      <c r="E975" s="33"/>
      <c r="F975" s="33"/>
      <c r="G975" s="33"/>
      <c r="H975" s="33"/>
      <c r="I975" s="33"/>
    </row>
    <row r="976" spans="1:9" ht="19.5" customHeight="1" x14ac:dyDescent="0.2">
      <c r="A976" s="33"/>
      <c r="B976" s="33"/>
      <c r="C976" s="2"/>
      <c r="D976" s="17"/>
      <c r="E976" s="33"/>
      <c r="F976" s="33"/>
      <c r="G976" s="33"/>
      <c r="H976" s="33"/>
      <c r="I976" s="33"/>
    </row>
    <row r="977" spans="1:9" ht="19.5" customHeight="1" x14ac:dyDescent="0.2">
      <c r="A977" s="33"/>
      <c r="B977" s="33"/>
      <c r="C977" s="2"/>
      <c r="D977" s="17"/>
      <c r="E977" s="33"/>
      <c r="F977" s="33"/>
      <c r="G977" s="33"/>
      <c r="H977" s="33"/>
      <c r="I977" s="33"/>
    </row>
    <row r="978" spans="1:9" ht="19.5" customHeight="1" x14ac:dyDescent="0.2">
      <c r="A978" s="33"/>
      <c r="B978" s="33"/>
      <c r="C978" s="2"/>
      <c r="D978" s="17"/>
      <c r="E978" s="33"/>
      <c r="F978" s="33"/>
      <c r="G978" s="33"/>
      <c r="H978" s="33"/>
      <c r="I978" s="33"/>
    </row>
    <row r="979" spans="1:9" ht="19.5" customHeight="1" x14ac:dyDescent="0.2">
      <c r="A979" s="33"/>
      <c r="B979" s="33"/>
      <c r="C979" s="2"/>
      <c r="D979" s="17"/>
      <c r="E979" s="33"/>
      <c r="F979" s="33"/>
      <c r="G979" s="33"/>
      <c r="H979" s="33"/>
      <c r="I979" s="33"/>
    </row>
    <row r="980" spans="1:9" ht="15" customHeight="1" x14ac:dyDescent="0.2">
      <c r="A980" s="33"/>
      <c r="B980" s="33"/>
      <c r="C980" s="2"/>
      <c r="D980" s="17"/>
      <c r="E980" s="33"/>
      <c r="F980" s="33"/>
      <c r="G980" s="33"/>
    </row>
    <row r="981" spans="1:9" ht="15" customHeight="1" x14ac:dyDescent="0.2">
      <c r="A981" s="33"/>
      <c r="B981" s="33"/>
      <c r="C981" s="2"/>
      <c r="D981" s="17"/>
      <c r="E981" s="33"/>
      <c r="F981" s="33"/>
      <c r="G981" s="33"/>
    </row>
    <row r="982" spans="1:9" ht="15" customHeight="1" x14ac:dyDescent="0.2">
      <c r="A982" s="33"/>
      <c r="B982" s="33"/>
      <c r="C982" s="2"/>
      <c r="D982" s="17"/>
      <c r="E982" s="33"/>
      <c r="F982" s="33"/>
      <c r="G982" s="33"/>
    </row>
    <row r="983" spans="1:9" ht="15" customHeight="1" x14ac:dyDescent="0.2">
      <c r="A983" s="33"/>
      <c r="B983" s="33"/>
      <c r="C983" s="2"/>
      <c r="D983" s="17"/>
      <c r="E983" s="33"/>
      <c r="F983" s="33"/>
      <c r="G983" s="33"/>
    </row>
    <row r="984" spans="1:9" ht="15" customHeight="1" x14ac:dyDescent="0.2">
      <c r="A984" s="33"/>
      <c r="B984" s="33"/>
      <c r="C984" s="2"/>
      <c r="D984" s="17"/>
      <c r="E984" s="33"/>
      <c r="F984" s="33"/>
      <c r="G984" s="33"/>
    </row>
    <row r="985" spans="1:9" ht="15" customHeight="1" x14ac:dyDescent="0.2">
      <c r="A985" s="33"/>
      <c r="B985" s="33"/>
      <c r="C985" s="2"/>
      <c r="D985" s="17"/>
      <c r="E985" s="33"/>
      <c r="F985" s="33"/>
      <c r="G985" s="33"/>
    </row>
    <row r="986" spans="1:9" ht="15" customHeight="1" x14ac:dyDescent="0.2">
      <c r="A986" s="33"/>
      <c r="B986" s="33"/>
      <c r="C986" s="2"/>
      <c r="D986" s="17"/>
      <c r="E986" s="33"/>
      <c r="F986" s="33"/>
      <c r="G986" s="33"/>
    </row>
    <row r="987" spans="1:9" ht="15" customHeight="1" x14ac:dyDescent="0.2">
      <c r="A987" s="33"/>
      <c r="B987" s="33"/>
      <c r="C987" s="2"/>
      <c r="D987" s="17"/>
      <c r="E987" s="33"/>
      <c r="F987" s="33"/>
      <c r="G987" s="33"/>
    </row>
    <row r="988" spans="1:9" ht="15" customHeight="1" x14ac:dyDescent="0.2">
      <c r="A988" s="33"/>
      <c r="B988" s="33"/>
      <c r="C988" s="2"/>
      <c r="D988" s="17"/>
      <c r="E988" s="33"/>
      <c r="F988" s="33"/>
      <c r="G988" s="33"/>
    </row>
    <row r="989" spans="1:9" ht="15" customHeight="1" x14ac:dyDescent="0.2">
      <c r="A989" s="33"/>
      <c r="B989" s="33"/>
      <c r="C989" s="2"/>
      <c r="D989" s="17"/>
      <c r="E989" s="33"/>
      <c r="F989" s="33"/>
      <c r="G989" s="33"/>
    </row>
    <row r="990" spans="1:9" ht="15" customHeight="1" x14ac:dyDescent="0.2">
      <c r="A990" s="33"/>
      <c r="B990" s="33"/>
      <c r="C990" s="2"/>
      <c r="D990" s="17"/>
      <c r="E990" s="33"/>
      <c r="F990" s="33"/>
      <c r="G990" s="33"/>
    </row>
    <row r="991" spans="1:9" ht="15" customHeight="1" x14ac:dyDescent="0.2">
      <c r="A991" s="33"/>
      <c r="B991" s="33"/>
      <c r="C991" s="2"/>
      <c r="D991" s="17"/>
      <c r="E991" s="33"/>
      <c r="F991" s="33"/>
      <c r="G991" s="33"/>
    </row>
    <row r="992" spans="1:9" ht="15" customHeight="1" x14ac:dyDescent="0.2">
      <c r="A992" s="33"/>
      <c r="B992" s="33"/>
      <c r="C992" s="2"/>
      <c r="D992" s="17"/>
      <c r="E992" s="33"/>
      <c r="F992" s="33"/>
      <c r="G992" s="33"/>
    </row>
    <row r="993" spans="1:7" ht="15" customHeight="1" x14ac:dyDescent="0.2">
      <c r="A993" s="33"/>
      <c r="B993" s="33"/>
      <c r="C993" s="2"/>
      <c r="D993" s="17"/>
      <c r="E993" s="33"/>
      <c r="F993" s="33"/>
      <c r="G993" s="33"/>
    </row>
    <row r="994" spans="1:7" ht="15" customHeight="1" x14ac:dyDescent="0.2">
      <c r="A994" s="33"/>
      <c r="B994" s="33"/>
      <c r="C994" s="2"/>
      <c r="D994" s="17"/>
      <c r="E994" s="33"/>
      <c r="F994" s="33"/>
      <c r="G994" s="33"/>
    </row>
    <row r="995" spans="1:7" ht="15" customHeight="1" x14ac:dyDescent="0.2">
      <c r="A995" s="33"/>
      <c r="B995" s="33"/>
      <c r="C995" s="2"/>
      <c r="D995" s="17"/>
      <c r="E995" s="33"/>
      <c r="F995" s="33"/>
      <c r="G995" s="33"/>
    </row>
    <row r="996" spans="1:7" ht="15" customHeight="1" x14ac:dyDescent="0.2">
      <c r="A996" s="33"/>
      <c r="B996" s="33"/>
      <c r="C996" s="2"/>
      <c r="D996" s="17"/>
      <c r="E996" s="33"/>
      <c r="F996" s="33"/>
      <c r="G996" s="33"/>
    </row>
    <row r="997" spans="1:7" ht="15" customHeight="1" x14ac:dyDescent="0.2">
      <c r="A997" s="33"/>
      <c r="B997" s="33"/>
      <c r="C997" s="2"/>
      <c r="D997" s="17"/>
      <c r="E997" s="33"/>
      <c r="F997" s="33"/>
      <c r="G997" s="33"/>
    </row>
    <row r="998" spans="1:7" ht="15" customHeight="1" x14ac:dyDescent="0.2">
      <c r="A998" s="33"/>
      <c r="B998" s="33"/>
      <c r="C998" s="2"/>
      <c r="D998" s="17"/>
      <c r="E998" s="33"/>
      <c r="F998" s="33"/>
      <c r="G998" s="33"/>
    </row>
    <row r="999" spans="1:7" ht="15" customHeight="1" x14ac:dyDescent="0.2">
      <c r="A999" s="33"/>
      <c r="B999" s="33"/>
      <c r="C999" s="2"/>
      <c r="D999" s="17"/>
      <c r="E999" s="33"/>
      <c r="F999" s="33"/>
      <c r="G999" s="33"/>
    </row>
    <row r="1000" spans="1:7" ht="15" customHeight="1" x14ac:dyDescent="0.2">
      <c r="A1000" s="33"/>
      <c r="B1000" s="33"/>
      <c r="C1000" s="2"/>
      <c r="D1000" s="17"/>
      <c r="E1000" s="33"/>
      <c r="F1000" s="33"/>
      <c r="G1000" s="33"/>
    </row>
    <row r="1001" spans="1:7" ht="15" customHeight="1" x14ac:dyDescent="0.2">
      <c r="A1001" s="33"/>
      <c r="B1001" s="33"/>
      <c r="C1001" s="2"/>
      <c r="D1001" s="17"/>
      <c r="E1001" s="33"/>
      <c r="F1001" s="33"/>
      <c r="G1001" s="33"/>
    </row>
    <row r="1002" spans="1:7" ht="15" customHeight="1" x14ac:dyDescent="0.2">
      <c r="A1002" s="33"/>
      <c r="B1002" s="33"/>
      <c r="C1002" s="2"/>
      <c r="D1002" s="17"/>
      <c r="E1002" s="33"/>
      <c r="F1002" s="33"/>
      <c r="G1002" s="33"/>
    </row>
    <row r="1003" spans="1:7" ht="15" customHeight="1" x14ac:dyDescent="0.2">
      <c r="A1003" s="33"/>
      <c r="B1003" s="33"/>
      <c r="C1003" s="2"/>
      <c r="D1003" s="17"/>
      <c r="E1003" s="33"/>
      <c r="F1003" s="33"/>
      <c r="G1003" s="33"/>
    </row>
    <row r="1004" spans="1:7" ht="15" customHeight="1" x14ac:dyDescent="0.2">
      <c r="A1004" s="33"/>
      <c r="B1004" s="33"/>
      <c r="C1004" s="2"/>
      <c r="D1004" s="17"/>
      <c r="E1004" s="33"/>
      <c r="F1004" s="33"/>
      <c r="G1004" s="33"/>
    </row>
    <row r="1005" spans="1:7" ht="15" customHeight="1" x14ac:dyDescent="0.2">
      <c r="A1005" s="33"/>
      <c r="B1005" s="33"/>
      <c r="C1005" s="2"/>
      <c r="D1005" s="17"/>
      <c r="E1005" s="33"/>
      <c r="F1005" s="33"/>
      <c r="G1005" s="33"/>
    </row>
    <row r="1006" spans="1:7" ht="15" customHeight="1" x14ac:dyDescent="0.2">
      <c r="A1006" s="33"/>
      <c r="B1006" s="33"/>
      <c r="C1006" s="2"/>
      <c r="D1006" s="17"/>
      <c r="E1006" s="33"/>
      <c r="F1006" s="33"/>
      <c r="G1006" s="33"/>
    </row>
    <row r="1007" spans="1:7" ht="15" customHeight="1" x14ac:dyDescent="0.2">
      <c r="A1007" s="33"/>
      <c r="B1007" s="33"/>
      <c r="C1007" s="2"/>
      <c r="D1007" s="17"/>
      <c r="E1007" s="33"/>
      <c r="F1007" s="33"/>
      <c r="G1007" s="33"/>
    </row>
    <row r="1008" spans="1:7" ht="15" customHeight="1" x14ac:dyDescent="0.2">
      <c r="A1008" s="33"/>
      <c r="B1008" s="33"/>
      <c r="C1008" s="2"/>
      <c r="D1008" s="17"/>
      <c r="E1008" s="33"/>
      <c r="F1008" s="33"/>
      <c r="G1008" s="33"/>
    </row>
    <row r="1009" spans="1:7" ht="15" customHeight="1" x14ac:dyDescent="0.2">
      <c r="A1009" s="33"/>
      <c r="B1009" s="33"/>
      <c r="C1009" s="2"/>
      <c r="D1009" s="17"/>
      <c r="E1009" s="33"/>
      <c r="F1009" s="33"/>
      <c r="G1009" s="33"/>
    </row>
    <row r="1010" spans="1:7" ht="15" customHeight="1" x14ac:dyDescent="0.2">
      <c r="A1010" s="33"/>
      <c r="B1010" s="33"/>
      <c r="C1010" s="2"/>
      <c r="D1010" s="17"/>
      <c r="E1010" s="33"/>
      <c r="F1010" s="33"/>
      <c r="G1010" s="33"/>
    </row>
    <row r="1011" spans="1:7" ht="15" customHeight="1" x14ac:dyDescent="0.2">
      <c r="A1011" s="33"/>
      <c r="B1011" s="33"/>
      <c r="C1011" s="2"/>
      <c r="D1011" s="17"/>
      <c r="E1011" s="33"/>
      <c r="F1011" s="33"/>
      <c r="G1011" s="33"/>
    </row>
    <row r="1012" spans="1:7" ht="15" customHeight="1" x14ac:dyDescent="0.2">
      <c r="A1012" s="33"/>
      <c r="B1012" s="33"/>
      <c r="C1012" s="2"/>
      <c r="D1012" s="17"/>
      <c r="E1012" s="33"/>
      <c r="F1012" s="33"/>
      <c r="G1012" s="33"/>
    </row>
    <row r="1013" spans="1:7" ht="15" customHeight="1" x14ac:dyDescent="0.2">
      <c r="A1013" s="33"/>
      <c r="B1013" s="33"/>
      <c r="C1013" s="2"/>
      <c r="D1013" s="17"/>
      <c r="E1013" s="33"/>
      <c r="F1013" s="33"/>
      <c r="G1013" s="33"/>
    </row>
    <row r="1014" spans="1:7" ht="15" customHeight="1" x14ac:dyDescent="0.2">
      <c r="A1014" s="33"/>
      <c r="B1014" s="33"/>
      <c r="C1014" s="2"/>
      <c r="D1014" s="17"/>
      <c r="E1014" s="33"/>
      <c r="F1014" s="33"/>
      <c r="G1014" s="33"/>
    </row>
    <row r="1015" spans="1:7" ht="15" customHeight="1" x14ac:dyDescent="0.2">
      <c r="A1015" s="33"/>
      <c r="B1015" s="33"/>
      <c r="C1015" s="2"/>
      <c r="D1015" s="17"/>
      <c r="E1015" s="33"/>
      <c r="F1015" s="33"/>
      <c r="G1015" s="33"/>
    </row>
    <row r="1016" spans="1:7" ht="15" customHeight="1" x14ac:dyDescent="0.2">
      <c r="A1016" s="33"/>
      <c r="B1016" s="33"/>
      <c r="C1016" s="2"/>
      <c r="D1016" s="17"/>
      <c r="E1016" s="33"/>
      <c r="F1016" s="33"/>
      <c r="G1016" s="33"/>
    </row>
    <row r="1017" spans="1:7" ht="15" customHeight="1" x14ac:dyDescent="0.2">
      <c r="A1017" s="33"/>
      <c r="B1017" s="33"/>
      <c r="C1017" s="2"/>
      <c r="D1017" s="17"/>
      <c r="E1017" s="33"/>
      <c r="F1017" s="33"/>
      <c r="G1017" s="33"/>
    </row>
    <row r="1018" spans="1:7" ht="15" customHeight="1" x14ac:dyDescent="0.2">
      <c r="A1018" s="33"/>
      <c r="B1018" s="33"/>
      <c r="C1018" s="2"/>
      <c r="D1018" s="17"/>
      <c r="E1018" s="33"/>
      <c r="F1018" s="33"/>
      <c r="G1018" s="33"/>
    </row>
    <row r="1019" spans="1:7" ht="15" customHeight="1" x14ac:dyDescent="0.2">
      <c r="A1019" s="33"/>
      <c r="B1019" s="33"/>
      <c r="C1019" s="2"/>
      <c r="D1019" s="17"/>
      <c r="E1019" s="33"/>
      <c r="F1019" s="33"/>
      <c r="G1019" s="33"/>
    </row>
  </sheetData>
  <sheetProtection algorithmName="SHA-512" hashValue="0J51Nr7wpO+jwok/ZDi40g417F974vVCQokmu/Lur9DZvcnrO76/gcI0b12idbIxwyYyunAge3To+xSbDF+++A==" saltValue="MRIZvp35NaIRS+2QFXpuOg==" spinCount="100000" sheet="1" formatCells="0" formatColumns="0" formatRows="0" insertColumns="0" insertRows="0" deleteColumns="0" deleteRows="0"/>
  <autoFilter ref="A13:G14" xr:uid="{00000000-0009-0000-0000-000002000000}"/>
  <mergeCells count="129">
    <mergeCell ref="E72:E74"/>
    <mergeCell ref="F72:F74"/>
    <mergeCell ref="G72:G74"/>
    <mergeCell ref="E13:E14"/>
    <mergeCell ref="F13:F14"/>
    <mergeCell ref="G13:G14"/>
    <mergeCell ref="E69:E71"/>
    <mergeCell ref="F69:F71"/>
    <mergeCell ref="A36:A37"/>
    <mergeCell ref="B36:B37"/>
    <mergeCell ref="C36:C37"/>
    <mergeCell ref="D36:D37"/>
    <mergeCell ref="A34:A35"/>
    <mergeCell ref="B34:B35"/>
    <mergeCell ref="C34:C35"/>
    <mergeCell ref="D34:D35"/>
    <mergeCell ref="G69:G71"/>
    <mergeCell ref="A24:A25"/>
    <mergeCell ref="B24:B25"/>
    <mergeCell ref="C24:C25"/>
    <mergeCell ref="D24:D25"/>
    <mergeCell ref="A22:A23"/>
    <mergeCell ref="A16:A17"/>
    <mergeCell ref="B16:B17"/>
    <mergeCell ref="A18:A19"/>
    <mergeCell ref="B18:B19"/>
    <mergeCell ref="C18:C19"/>
    <mergeCell ref="D18:D19"/>
    <mergeCell ref="B22:B23"/>
    <mergeCell ref="C22:C23"/>
    <mergeCell ref="D22:D23"/>
    <mergeCell ref="A20:A21"/>
    <mergeCell ref="B20:B21"/>
    <mergeCell ref="C20:C21"/>
    <mergeCell ref="D20:D21"/>
    <mergeCell ref="C44:C45"/>
    <mergeCell ref="D44:D45"/>
    <mergeCell ref="A26:A27"/>
    <mergeCell ref="B26:B27"/>
    <mergeCell ref="C26:C27"/>
    <mergeCell ref="D26:D27"/>
    <mergeCell ref="A56:A57"/>
    <mergeCell ref="B56:B57"/>
    <mergeCell ref="C56:C57"/>
    <mergeCell ref="D56:D57"/>
    <mergeCell ref="C54:C55"/>
    <mergeCell ref="D54:D55"/>
    <mergeCell ref="D48:D49"/>
    <mergeCell ref="D46:D47"/>
    <mergeCell ref="A32:A33"/>
    <mergeCell ref="B32:B33"/>
    <mergeCell ref="C32:C33"/>
    <mergeCell ref="D32:D33"/>
    <mergeCell ref="A30:A31"/>
    <mergeCell ref="B30:B31"/>
    <mergeCell ref="C30:C31"/>
    <mergeCell ref="D30:D31"/>
    <mergeCell ref="A28:A29"/>
    <mergeCell ref="A38:A39"/>
    <mergeCell ref="B3:D3"/>
    <mergeCell ref="B4:D4"/>
    <mergeCell ref="B6:D6"/>
    <mergeCell ref="B40:B41"/>
    <mergeCell ref="C40:C41"/>
    <mergeCell ref="D40:D41"/>
    <mergeCell ref="B42:B43"/>
    <mergeCell ref="C42:C43"/>
    <mergeCell ref="D42:D43"/>
    <mergeCell ref="B28:B29"/>
    <mergeCell ref="C28:C29"/>
    <mergeCell ref="D28:D29"/>
    <mergeCell ref="B38:B39"/>
    <mergeCell ref="C38:C39"/>
    <mergeCell ref="D38:D39"/>
    <mergeCell ref="C16:C17"/>
    <mergeCell ref="D16:D17"/>
    <mergeCell ref="F82:G82"/>
    <mergeCell ref="C8:D8"/>
    <mergeCell ref="F8:G8"/>
    <mergeCell ref="C60:C61"/>
    <mergeCell ref="D60:D61"/>
    <mergeCell ref="D58:D59"/>
    <mergeCell ref="D66:D67"/>
    <mergeCell ref="A13:A14"/>
    <mergeCell ref="B13:B14"/>
    <mergeCell ref="A58:A59"/>
    <mergeCell ref="B58:B59"/>
    <mergeCell ref="C58:C59"/>
    <mergeCell ref="A40:A41"/>
    <mergeCell ref="A42:A43"/>
    <mergeCell ref="A44:A45"/>
    <mergeCell ref="A46:A47"/>
    <mergeCell ref="B46:B47"/>
    <mergeCell ref="C46:C47"/>
    <mergeCell ref="A48:A49"/>
    <mergeCell ref="B48:B49"/>
    <mergeCell ref="C48:C49"/>
    <mergeCell ref="A54:A55"/>
    <mergeCell ref="B54:B55"/>
    <mergeCell ref="B44:B45"/>
    <mergeCell ref="D72:D74"/>
    <mergeCell ref="A60:A61"/>
    <mergeCell ref="A66:A67"/>
    <mergeCell ref="B66:B67"/>
    <mergeCell ref="C66:C67"/>
    <mergeCell ref="A72:A74"/>
    <mergeCell ref="B72:B74"/>
    <mergeCell ref="A69:A71"/>
    <mergeCell ref="B69:B71"/>
    <mergeCell ref="C72:C74"/>
    <mergeCell ref="C69:C71"/>
    <mergeCell ref="B60:B61"/>
    <mergeCell ref="A64:A65"/>
    <mergeCell ref="B64:B65"/>
    <mergeCell ref="C64:C65"/>
    <mergeCell ref="D64:D65"/>
    <mergeCell ref="A50:A51"/>
    <mergeCell ref="B50:B51"/>
    <mergeCell ref="C50:C51"/>
    <mergeCell ref="D50:D51"/>
    <mergeCell ref="A52:A53"/>
    <mergeCell ref="B52:B53"/>
    <mergeCell ref="C52:C53"/>
    <mergeCell ref="D52:D53"/>
    <mergeCell ref="D69:D71"/>
    <mergeCell ref="A62:A63"/>
    <mergeCell ref="B62:B63"/>
    <mergeCell ref="C62:C63"/>
    <mergeCell ref="D62:D63"/>
  </mergeCells>
  <phoneticPr fontId="21" type="noConversion"/>
  <conditionalFormatting sqref="E20">
    <cfRule type="cellIs" dxfId="716" priority="960" stopIfTrue="1" operator="greaterThan">
      <formula>0.0000001</formula>
    </cfRule>
    <cfRule type="cellIs" dxfId="715" priority="978" stopIfTrue="1" operator="greaterThan">
      <formula>0.0000001</formula>
    </cfRule>
    <cfRule type="cellIs" dxfId="714" priority="979" stopIfTrue="1" operator="equal">
      <formula>0</formula>
    </cfRule>
    <cfRule type="cellIs" dxfId="713" priority="980" stopIfTrue="1" operator="greaterThan">
      <formula>0.0000001</formula>
    </cfRule>
    <cfRule type="cellIs" dxfId="712" priority="981" stopIfTrue="1" operator="equal">
      <formula>0</formula>
    </cfRule>
    <cfRule type="cellIs" dxfId="711" priority="982" stopIfTrue="1" operator="greaterThan">
      <formula>0.0000001</formula>
    </cfRule>
    <cfRule type="cellIs" dxfId="710" priority="956" stopIfTrue="1" operator="greaterThan">
      <formula>0.0000001</formula>
    </cfRule>
    <cfRule type="cellIs" dxfId="709" priority="957" stopIfTrue="1" operator="equal">
      <formula>0</formula>
    </cfRule>
    <cfRule type="cellIs" dxfId="708" priority="958" stopIfTrue="1" operator="greaterThan">
      <formula>0.0000001</formula>
    </cfRule>
    <cfRule type="cellIs" dxfId="707" priority="959" stopIfTrue="1" operator="equal">
      <formula>0</formula>
    </cfRule>
    <cfRule type="cellIs" dxfId="706" priority="983" stopIfTrue="1" operator="equal">
      <formula>0</formula>
    </cfRule>
    <cfRule type="cellIs" dxfId="705" priority="961" stopIfTrue="1" operator="equal">
      <formula>0</formula>
    </cfRule>
    <cfRule type="cellIs" dxfId="704" priority="962" stopIfTrue="1" operator="greaterThan">
      <formula>0.0000001</formula>
    </cfRule>
    <cfRule type="cellIs" dxfId="703" priority="963" stopIfTrue="1" operator="equal">
      <formula>0</formula>
    </cfRule>
    <cfRule type="cellIs" dxfId="702" priority="964" stopIfTrue="1" operator="greaterThan">
      <formula>0.0000001</formula>
    </cfRule>
    <cfRule type="cellIs" dxfId="701" priority="965" stopIfTrue="1" operator="equal">
      <formula>0</formula>
    </cfRule>
    <cfRule type="cellIs" dxfId="700" priority="966" stopIfTrue="1" operator="greaterThan">
      <formula>0.0000001</formula>
    </cfRule>
    <cfRule type="cellIs" dxfId="699" priority="984" stopIfTrue="1" operator="greaterThan">
      <formula>0.0000001</formula>
    </cfRule>
    <cfRule type="cellIs" dxfId="698" priority="967" stopIfTrue="1" operator="equal">
      <formula>0</formula>
    </cfRule>
    <cfRule type="cellIs" dxfId="697" priority="968" stopIfTrue="1" operator="greaterThan">
      <formula>0.0000001</formula>
    </cfRule>
    <cfRule type="cellIs" dxfId="696" priority="969" stopIfTrue="1" operator="equal">
      <formula>0</formula>
    </cfRule>
    <cfRule type="cellIs" dxfId="695" priority="970" stopIfTrue="1" operator="greaterThan">
      <formula>0.0000001</formula>
    </cfRule>
    <cfRule type="cellIs" dxfId="694" priority="971" stopIfTrue="1" operator="equal">
      <formula>0</formula>
    </cfRule>
    <cfRule type="cellIs" dxfId="693" priority="972" stopIfTrue="1" operator="greaterThan">
      <formula>0.0000001</formula>
    </cfRule>
    <cfRule type="cellIs" dxfId="692" priority="973" stopIfTrue="1" operator="equal">
      <formula>0</formula>
    </cfRule>
    <cfRule type="cellIs" dxfId="691" priority="974" stopIfTrue="1" operator="greaterThan">
      <formula>0.0000001</formula>
    </cfRule>
    <cfRule type="cellIs" dxfId="690" priority="975" stopIfTrue="1" operator="equal">
      <formula>0</formula>
    </cfRule>
    <cfRule type="cellIs" dxfId="689" priority="976" stopIfTrue="1" operator="greaterThan">
      <formula>0.0000001</formula>
    </cfRule>
    <cfRule type="cellIs" dxfId="688" priority="977" stopIfTrue="1" operator="equal">
      <formula>0</formula>
    </cfRule>
  </conditionalFormatting>
  <conditionalFormatting sqref="E22">
    <cfRule type="cellIs" dxfId="687" priority="217" stopIfTrue="1" operator="equal">
      <formula>0</formula>
    </cfRule>
    <cfRule type="cellIs" dxfId="686" priority="231" stopIfTrue="1" operator="equal">
      <formula>0</formula>
    </cfRule>
    <cfRule type="cellIs" dxfId="685" priority="216" stopIfTrue="1" operator="greaterThan">
      <formula>0.0000001</formula>
    </cfRule>
    <cfRule type="cellIs" dxfId="684" priority="215" stopIfTrue="1" operator="equal">
      <formula>0</formula>
    </cfRule>
    <cfRule type="cellIs" dxfId="683" priority="214" stopIfTrue="1" operator="greaterThan">
      <formula>0.0000001</formula>
    </cfRule>
    <cfRule type="cellIs" dxfId="682" priority="213" stopIfTrue="1" operator="equal">
      <formula>0</formula>
    </cfRule>
    <cfRule type="cellIs" dxfId="681" priority="240" stopIfTrue="1" operator="greaterThan">
      <formula>0.0000001</formula>
    </cfRule>
    <cfRule type="cellIs" dxfId="680" priority="239" stopIfTrue="1" operator="equal">
      <formula>0</formula>
    </cfRule>
    <cfRule type="cellIs" dxfId="679" priority="238" stopIfTrue="1" operator="greaterThan">
      <formula>0.0000001</formula>
    </cfRule>
    <cfRule type="cellIs" dxfId="678" priority="237" stopIfTrue="1" operator="equal">
      <formula>0</formula>
    </cfRule>
    <cfRule type="cellIs" dxfId="677" priority="236" stopIfTrue="1" operator="greaterThan">
      <formula>0.0000001</formula>
    </cfRule>
    <cfRule type="cellIs" dxfId="676" priority="235" stopIfTrue="1" operator="equal">
      <formula>0</formula>
    </cfRule>
    <cfRule type="cellIs" dxfId="675" priority="234" stopIfTrue="1" operator="greaterThan">
      <formula>0.0000001</formula>
    </cfRule>
    <cfRule type="cellIs" dxfId="674" priority="233" stopIfTrue="1" operator="equal">
      <formula>0</formula>
    </cfRule>
    <cfRule type="cellIs" dxfId="673" priority="232" stopIfTrue="1" operator="greaterThan">
      <formula>0.0000001</formula>
    </cfRule>
    <cfRule type="cellIs" dxfId="672" priority="230" stopIfTrue="1" operator="greaterThan">
      <formula>0.0000001</formula>
    </cfRule>
    <cfRule type="cellIs" dxfId="671" priority="229" stopIfTrue="1" operator="equal">
      <formula>0</formula>
    </cfRule>
    <cfRule type="cellIs" dxfId="670" priority="228" stopIfTrue="1" operator="greaterThan">
      <formula>0.0000001</formula>
    </cfRule>
    <cfRule type="cellIs" dxfId="669" priority="227" stopIfTrue="1" operator="equal">
      <formula>0</formula>
    </cfRule>
    <cfRule type="cellIs" dxfId="668" priority="212" stopIfTrue="1" operator="greaterThan">
      <formula>0.0000001</formula>
    </cfRule>
    <cfRule type="cellIs" dxfId="667" priority="226" stopIfTrue="1" operator="greaterThan">
      <formula>0.0000001</formula>
    </cfRule>
    <cfRule type="cellIs" dxfId="666" priority="225" stopIfTrue="1" operator="equal">
      <formula>0</formula>
    </cfRule>
    <cfRule type="cellIs" dxfId="665" priority="224" stopIfTrue="1" operator="greaterThan">
      <formula>0.0000001</formula>
    </cfRule>
    <cfRule type="cellIs" dxfId="664" priority="223" stopIfTrue="1" operator="equal">
      <formula>0</formula>
    </cfRule>
    <cfRule type="cellIs" dxfId="663" priority="222" stopIfTrue="1" operator="greaterThan">
      <formula>0.0000001</formula>
    </cfRule>
    <cfRule type="cellIs" dxfId="662" priority="221" stopIfTrue="1" operator="equal">
      <formula>0</formula>
    </cfRule>
    <cfRule type="cellIs" dxfId="661" priority="220" stopIfTrue="1" operator="greaterThan">
      <formula>0.0000001</formula>
    </cfRule>
    <cfRule type="cellIs" dxfId="660" priority="219" stopIfTrue="1" operator="equal">
      <formula>0</formula>
    </cfRule>
    <cfRule type="cellIs" dxfId="659" priority="218" stopIfTrue="1" operator="greaterThan">
      <formula>0.0000001</formula>
    </cfRule>
  </conditionalFormatting>
  <conditionalFormatting sqref="E24">
    <cfRule type="cellIs" dxfId="658" priority="190" stopIfTrue="1" operator="greaterThan">
      <formula>0.0000001</formula>
    </cfRule>
    <cfRule type="cellIs" dxfId="657" priority="191" stopIfTrue="1" operator="equal">
      <formula>0</formula>
    </cfRule>
    <cfRule type="cellIs" dxfId="656" priority="185" stopIfTrue="1" operator="equal">
      <formula>0</formula>
    </cfRule>
    <cfRule type="cellIs" dxfId="655" priority="205" stopIfTrue="1" operator="equal">
      <formula>0</formula>
    </cfRule>
    <cfRule type="cellIs" dxfId="654" priority="204" stopIfTrue="1" operator="greaterThan">
      <formula>0.0000001</formula>
    </cfRule>
    <cfRule type="cellIs" dxfId="653" priority="203" stopIfTrue="1" operator="equal">
      <formula>0</formula>
    </cfRule>
    <cfRule type="cellIs" dxfId="652" priority="202" stopIfTrue="1" operator="greaterThan">
      <formula>0.0000001</formula>
    </cfRule>
    <cfRule type="cellIs" dxfId="651" priority="201" stopIfTrue="1" operator="equal">
      <formula>0</formula>
    </cfRule>
    <cfRule type="cellIs" dxfId="650" priority="200" stopIfTrue="1" operator="greaterThan">
      <formula>0.0000001</formula>
    </cfRule>
    <cfRule type="cellIs" dxfId="649" priority="199" stopIfTrue="1" operator="equal">
      <formula>0</formula>
    </cfRule>
    <cfRule type="cellIs" dxfId="648" priority="198" stopIfTrue="1" operator="greaterThan">
      <formula>0.0000001</formula>
    </cfRule>
    <cfRule type="cellIs" dxfId="647" priority="192" stopIfTrue="1" operator="greaterThan">
      <formula>0.0000001</formula>
    </cfRule>
    <cfRule type="cellIs" dxfId="646" priority="197" stopIfTrue="1" operator="equal">
      <formula>0</formula>
    </cfRule>
    <cfRule type="cellIs" dxfId="645" priority="196" stopIfTrue="1" operator="greaterThan">
      <formula>0.0000001</formula>
    </cfRule>
    <cfRule type="cellIs" dxfId="644" priority="195" stopIfTrue="1" operator="equal">
      <formula>0</formula>
    </cfRule>
    <cfRule type="cellIs" dxfId="643" priority="194" stopIfTrue="1" operator="greaterThan">
      <formula>0.0000001</formula>
    </cfRule>
    <cfRule type="cellIs" dxfId="642" priority="193" stopIfTrue="1" operator="equal">
      <formula>0</formula>
    </cfRule>
    <cfRule type="cellIs" dxfId="641" priority="206" stopIfTrue="1" operator="greaterThan">
      <formula>0.0000001</formula>
    </cfRule>
    <cfRule type="cellIs" dxfId="640" priority="209" stopIfTrue="1" operator="equal">
      <formula>0</formula>
    </cfRule>
    <cfRule type="cellIs" dxfId="639" priority="210" stopIfTrue="1" operator="greaterThan">
      <formula>0.0000001</formula>
    </cfRule>
    <cfRule type="cellIs" dxfId="638" priority="207" stopIfTrue="1" operator="equal">
      <formula>0</formula>
    </cfRule>
    <cfRule type="cellIs" dxfId="637" priority="208" stopIfTrue="1" operator="greaterThan">
      <formula>0.0000001</formula>
    </cfRule>
    <cfRule type="cellIs" dxfId="636" priority="182" stopIfTrue="1" operator="greaterThan">
      <formula>0.0000001</formula>
    </cfRule>
    <cfRule type="cellIs" dxfId="635" priority="184" stopIfTrue="1" operator="greaterThan">
      <formula>0.0000001</formula>
    </cfRule>
    <cfRule type="cellIs" dxfId="634" priority="183" stopIfTrue="1" operator="equal">
      <formula>0</formula>
    </cfRule>
    <cfRule type="cellIs" dxfId="633" priority="186" stopIfTrue="1" operator="greaterThan">
      <formula>0.0000001</formula>
    </cfRule>
    <cfRule type="cellIs" dxfId="632" priority="187" stopIfTrue="1" operator="equal">
      <formula>0</formula>
    </cfRule>
    <cfRule type="cellIs" dxfId="631" priority="188" stopIfTrue="1" operator="greaterThan">
      <formula>0.0000001</formula>
    </cfRule>
    <cfRule type="cellIs" dxfId="630" priority="189" stopIfTrue="1" operator="equal">
      <formula>0</formula>
    </cfRule>
  </conditionalFormatting>
  <conditionalFormatting sqref="E22:F22">
    <cfRule type="cellIs" dxfId="629" priority="179" stopIfTrue="1" operator="equal">
      <formula>0</formula>
    </cfRule>
  </conditionalFormatting>
  <conditionalFormatting sqref="E24:F24">
    <cfRule type="cellIs" dxfId="628" priority="149" stopIfTrue="1" operator="equal">
      <formula>0</formula>
    </cfRule>
  </conditionalFormatting>
  <conditionalFormatting sqref="E16:G16 E26:G26 E28:G28">
    <cfRule type="cellIs" dxfId="627" priority="1416" stopIfTrue="1" operator="greaterThan">
      <formula>0.0000001</formula>
    </cfRule>
    <cfRule type="cellIs" dxfId="626" priority="1415" stopIfTrue="1" operator="equal">
      <formula>0</formula>
    </cfRule>
    <cfRule type="cellIs" dxfId="625" priority="1414" stopIfTrue="1" operator="greaterThan">
      <formula>0.0000001</formula>
    </cfRule>
    <cfRule type="cellIs" dxfId="624" priority="1413" stopIfTrue="1" operator="equal">
      <formula>0</formula>
    </cfRule>
    <cfRule type="cellIs" dxfId="623" priority="1411" stopIfTrue="1" operator="equal">
      <formula>0</formula>
    </cfRule>
    <cfRule type="cellIs" dxfId="622" priority="1410" stopIfTrue="1" operator="greaterThan">
      <formula>0.0000001</formula>
    </cfRule>
    <cfRule type="cellIs" dxfId="621" priority="1409" stopIfTrue="1" operator="equal">
      <formula>0</formula>
    </cfRule>
    <cfRule type="cellIs" dxfId="620" priority="1407" stopIfTrue="1" operator="equal">
      <formula>0</formula>
    </cfRule>
    <cfRule type="cellIs" dxfId="619" priority="1406" stopIfTrue="1" operator="greaterThan">
      <formula>0.0000001</formula>
    </cfRule>
    <cfRule type="cellIs" dxfId="618" priority="1405" stopIfTrue="1" operator="equal">
      <formula>0</formula>
    </cfRule>
    <cfRule type="cellIs" dxfId="617" priority="1403" stopIfTrue="1" operator="equal">
      <formula>0</formula>
    </cfRule>
    <cfRule type="cellIs" dxfId="616" priority="1402" stopIfTrue="1" operator="greaterThan">
      <formula>0.0000001</formula>
    </cfRule>
    <cfRule type="cellIs" dxfId="615" priority="1401" stopIfTrue="1" operator="equal">
      <formula>0</formula>
    </cfRule>
    <cfRule type="cellIs" dxfId="614" priority="1400" stopIfTrue="1" operator="greaterThan">
      <formula>0.0000001</formula>
    </cfRule>
    <cfRule type="cellIs" dxfId="613" priority="1399" stopIfTrue="1" operator="equal">
      <formula>0</formula>
    </cfRule>
    <cfRule type="cellIs" dxfId="612" priority="1412" stopIfTrue="1" operator="greaterThan">
      <formula>0.0000001</formula>
    </cfRule>
    <cfRule type="cellIs" dxfId="611" priority="1404" stopIfTrue="1" operator="greaterThan">
      <formula>0.0000001</formula>
    </cfRule>
    <cfRule type="cellIs" dxfId="610" priority="1408" stopIfTrue="1" operator="greaterThan">
      <formula>0.0000001</formula>
    </cfRule>
    <cfRule type="cellIs" dxfId="609" priority="1428" stopIfTrue="1" operator="greaterThan">
      <formula>0.0000001</formula>
    </cfRule>
    <cfRule type="cellIs" dxfId="608" priority="1427" stopIfTrue="1" operator="equal">
      <formula>0</formula>
    </cfRule>
    <cfRule type="cellIs" dxfId="607" priority="1426" stopIfTrue="1" operator="greaterThan">
      <formula>0.0000001</formula>
    </cfRule>
    <cfRule type="cellIs" dxfId="606" priority="1425" stopIfTrue="1" operator="equal">
      <formula>0</formula>
    </cfRule>
    <cfRule type="cellIs" dxfId="605" priority="1424" stopIfTrue="1" operator="greaterThan">
      <formula>0.0000001</formula>
    </cfRule>
    <cfRule type="cellIs" dxfId="604" priority="1423" stopIfTrue="1" operator="equal">
      <formula>0</formula>
    </cfRule>
    <cfRule type="cellIs" dxfId="603" priority="1422" stopIfTrue="1" operator="greaterThan">
      <formula>0.0000001</formula>
    </cfRule>
    <cfRule type="cellIs" dxfId="602" priority="1421" stopIfTrue="1" operator="equal">
      <formula>0</formula>
    </cfRule>
    <cfRule type="cellIs" dxfId="601" priority="1420" stopIfTrue="1" operator="greaterThan">
      <formula>0.0000001</formula>
    </cfRule>
    <cfRule type="cellIs" dxfId="600" priority="1419" stopIfTrue="1" operator="equal">
      <formula>0</formula>
    </cfRule>
    <cfRule type="cellIs" dxfId="599" priority="1418" stopIfTrue="1" operator="greaterThan">
      <formula>0.0000001</formula>
    </cfRule>
    <cfRule type="cellIs" dxfId="598" priority="1417" stopIfTrue="1" operator="equal">
      <formula>0</formula>
    </cfRule>
  </conditionalFormatting>
  <conditionalFormatting sqref="E16:G16">
    <cfRule type="cellIs" dxfId="597" priority="624" operator="greaterThan">
      <formula>0</formula>
    </cfRule>
  </conditionalFormatting>
  <conditionalFormatting sqref="E18:G18">
    <cfRule type="cellIs" dxfId="596" priority="895" stopIfTrue="1" operator="equal">
      <formula>0</formula>
    </cfRule>
    <cfRule type="cellIs" dxfId="595" priority="896" stopIfTrue="1" operator="greaterThan">
      <formula>0.0000001</formula>
    </cfRule>
    <cfRule type="cellIs" dxfId="594" priority="897" stopIfTrue="1" operator="equal">
      <formula>0</formula>
    </cfRule>
    <cfRule type="cellIs" dxfId="593" priority="898" stopIfTrue="1" operator="greaterThan">
      <formula>0.0000001</formula>
    </cfRule>
    <cfRule type="cellIs" dxfId="592" priority="899" stopIfTrue="1" operator="equal">
      <formula>0</formula>
    </cfRule>
    <cfRule type="cellIs" dxfId="591" priority="900" stopIfTrue="1" operator="greaterThan">
      <formula>0.0000001</formula>
    </cfRule>
    <cfRule type="cellIs" dxfId="590" priority="901" stopIfTrue="1" operator="equal">
      <formula>0</formula>
    </cfRule>
    <cfRule type="cellIs" dxfId="589" priority="902" stopIfTrue="1" operator="greaterThan">
      <formula>0.0000001</formula>
    </cfRule>
    <cfRule type="cellIs" dxfId="588" priority="903" stopIfTrue="1" operator="equal">
      <formula>0</formula>
    </cfRule>
    <cfRule type="cellIs" dxfId="587" priority="904" stopIfTrue="1" operator="greaterThan">
      <formula>0.0000001</formula>
    </cfRule>
    <cfRule type="cellIs" dxfId="586" priority="906" stopIfTrue="1" operator="greaterThan">
      <formula>0.0000001</formula>
    </cfRule>
    <cfRule type="cellIs" dxfId="585" priority="907" stopIfTrue="1" operator="equal">
      <formula>0</formula>
    </cfRule>
    <cfRule type="cellIs" dxfId="584" priority="908" stopIfTrue="1" operator="greaterThan">
      <formula>0.0000001</formula>
    </cfRule>
    <cfRule type="cellIs" dxfId="583" priority="909" stopIfTrue="1" operator="equal">
      <formula>0</formula>
    </cfRule>
    <cfRule type="cellIs" dxfId="582" priority="910" stopIfTrue="1" operator="greaterThan">
      <formula>0.0000001</formula>
    </cfRule>
    <cfRule type="cellIs" dxfId="581" priority="924" stopIfTrue="1" operator="greaterThan">
      <formula>0.0000001</formula>
    </cfRule>
    <cfRule type="cellIs" dxfId="580" priority="923" stopIfTrue="1" operator="equal">
      <formula>0</formula>
    </cfRule>
    <cfRule type="cellIs" dxfId="579" priority="905" stopIfTrue="1" operator="equal">
      <formula>0</formula>
    </cfRule>
    <cfRule type="cellIs" dxfId="578" priority="917" stopIfTrue="1" operator="equal">
      <formula>0</formula>
    </cfRule>
    <cfRule type="cellIs" dxfId="577" priority="922" stopIfTrue="1" operator="greaterThan">
      <formula>0.0000001</formula>
    </cfRule>
    <cfRule type="cellIs" dxfId="576" priority="921" stopIfTrue="1" operator="equal">
      <formula>0</formula>
    </cfRule>
    <cfRule type="cellIs" dxfId="575" priority="912" stopIfTrue="1" operator="greaterThan">
      <formula>0.0000001</formula>
    </cfRule>
    <cfRule type="cellIs" dxfId="574" priority="918" stopIfTrue="1" operator="greaterThan">
      <formula>0.0000001</formula>
    </cfRule>
    <cfRule type="cellIs" dxfId="573" priority="920" stopIfTrue="1" operator="greaterThan">
      <formula>0.0000001</formula>
    </cfRule>
    <cfRule type="cellIs" dxfId="572" priority="916" stopIfTrue="1" operator="greaterThan">
      <formula>0.0000001</formula>
    </cfRule>
    <cfRule type="cellIs" dxfId="571" priority="915" stopIfTrue="1" operator="equal">
      <formula>0</formula>
    </cfRule>
    <cfRule type="cellIs" dxfId="570" priority="914" stopIfTrue="1" operator="greaterThan">
      <formula>0.0000001</formula>
    </cfRule>
    <cfRule type="cellIs" dxfId="569" priority="913" stopIfTrue="1" operator="equal">
      <formula>0</formula>
    </cfRule>
    <cfRule type="cellIs" dxfId="568" priority="911" stopIfTrue="1" operator="equal">
      <formula>0</formula>
    </cfRule>
    <cfRule type="cellIs" dxfId="567" priority="919" stopIfTrue="1" operator="equal">
      <formula>0</formula>
    </cfRule>
  </conditionalFormatting>
  <conditionalFormatting sqref="E20:G20">
    <cfRule type="cellIs" dxfId="566" priority="833" stopIfTrue="1" operator="equal">
      <formula>0</formula>
    </cfRule>
  </conditionalFormatting>
  <conditionalFormatting sqref="E26:G26">
    <cfRule type="cellIs" dxfId="565" priority="599" operator="greaterThan">
      <formula>0</formula>
    </cfRule>
  </conditionalFormatting>
  <conditionalFormatting sqref="E30:G30">
    <cfRule type="cellIs" dxfId="564" priority="1458" stopIfTrue="1" operator="greaterThan">
      <formula>0.0000001</formula>
    </cfRule>
    <cfRule type="cellIs" dxfId="563" priority="1457" stopIfTrue="1" operator="equal">
      <formula>0</formula>
    </cfRule>
    <cfRule type="cellIs" dxfId="562" priority="1456" stopIfTrue="1" operator="greaterThan">
      <formula>0.0000001</formula>
    </cfRule>
    <cfRule type="cellIs" dxfId="561" priority="1455" stopIfTrue="1" operator="equal">
      <formula>0</formula>
    </cfRule>
    <cfRule type="cellIs" dxfId="560" priority="1453" stopIfTrue="1" operator="equal">
      <formula>0</formula>
    </cfRule>
    <cfRule type="cellIs" dxfId="559" priority="1452" stopIfTrue="1" operator="greaterThan">
      <formula>0.0000001</formula>
    </cfRule>
    <cfRule type="cellIs" dxfId="558" priority="1451" stopIfTrue="1" operator="equal">
      <formula>0</formula>
    </cfRule>
    <cfRule type="cellIs" dxfId="557" priority="1450" stopIfTrue="1" operator="greaterThan">
      <formula>0.0000001</formula>
    </cfRule>
    <cfRule type="cellIs" dxfId="556" priority="1449" stopIfTrue="1" operator="equal">
      <formula>0</formula>
    </cfRule>
    <cfRule type="cellIs" dxfId="555" priority="1448" stopIfTrue="1" operator="greaterThan">
      <formula>0.0000001</formula>
    </cfRule>
    <cfRule type="cellIs" dxfId="554" priority="1447" stopIfTrue="1" operator="equal">
      <formula>0</formula>
    </cfRule>
    <cfRule type="cellIs" dxfId="553" priority="1446" stopIfTrue="1" operator="greaterThan">
      <formula>0.0000001</formula>
    </cfRule>
    <cfRule type="cellIs" dxfId="552" priority="1445" stopIfTrue="1" operator="equal">
      <formula>0</formula>
    </cfRule>
    <cfRule type="cellIs" dxfId="551" priority="1444" stopIfTrue="1" operator="greaterThan">
      <formula>0.0000001</formula>
    </cfRule>
    <cfRule type="cellIs" dxfId="550" priority="1443" stopIfTrue="1" operator="equal">
      <formula>0</formula>
    </cfRule>
    <cfRule type="cellIs" dxfId="549" priority="1442" stopIfTrue="1" operator="greaterThan">
      <formula>0.0000001</formula>
    </cfRule>
    <cfRule type="cellIs" dxfId="548" priority="1441" stopIfTrue="1" operator="equal">
      <formula>0</formula>
    </cfRule>
    <cfRule type="cellIs" dxfId="547" priority="1440" stopIfTrue="1" operator="greaterThan">
      <formula>0.0000001</formula>
    </cfRule>
    <cfRule type="cellIs" dxfId="546" priority="1439" stopIfTrue="1" operator="equal">
      <formula>0</formula>
    </cfRule>
    <cfRule type="cellIs" dxfId="545" priority="1438" stopIfTrue="1" operator="greaterThan">
      <formula>0.0000001</formula>
    </cfRule>
    <cfRule type="cellIs" dxfId="544" priority="1437" stopIfTrue="1" operator="equal">
      <formula>0</formula>
    </cfRule>
    <cfRule type="cellIs" dxfId="543" priority="1436" stopIfTrue="1" operator="greaterThan">
      <formula>0.0000001</formula>
    </cfRule>
    <cfRule type="cellIs" dxfId="542" priority="1435" stopIfTrue="1" operator="equal">
      <formula>0</formula>
    </cfRule>
    <cfRule type="cellIs" dxfId="541" priority="1434" stopIfTrue="1" operator="greaterThan">
      <formula>0.0000001</formula>
    </cfRule>
    <cfRule type="cellIs" dxfId="540" priority="1433" stopIfTrue="1" operator="equal">
      <formula>0</formula>
    </cfRule>
    <cfRule type="cellIs" dxfId="539" priority="1432" stopIfTrue="1" operator="greaterThan">
      <formula>0.0000001</formula>
    </cfRule>
    <cfRule type="cellIs" dxfId="538" priority="1431" stopIfTrue="1" operator="equal">
      <formula>0</formula>
    </cfRule>
    <cfRule type="cellIs" dxfId="537" priority="1430" stopIfTrue="1" operator="greaterThan">
      <formula>0.0000001</formula>
    </cfRule>
    <cfRule type="cellIs" dxfId="536" priority="1429" stopIfTrue="1" operator="equal">
      <formula>0</formula>
    </cfRule>
    <cfRule type="cellIs" dxfId="535" priority="1454" stopIfTrue="1" operator="greaterThan">
      <formula>0.0000001</formula>
    </cfRule>
  </conditionalFormatting>
  <conditionalFormatting sqref="E32:G32 E34:G34 E36:G36 E38:G38">
    <cfRule type="cellIs" dxfId="534" priority="1471" stopIfTrue="1" operator="equal">
      <formula>0</formula>
    </cfRule>
    <cfRule type="cellIs" dxfId="533" priority="1474" stopIfTrue="1" operator="greaterThan">
      <formula>0.0000001</formula>
    </cfRule>
    <cfRule type="cellIs" dxfId="532" priority="1473" stopIfTrue="1" operator="equal">
      <formula>0</formula>
    </cfRule>
    <cfRule type="cellIs" dxfId="531" priority="1459" stopIfTrue="1" operator="equal">
      <formula>0</formula>
    </cfRule>
    <cfRule type="cellIs" dxfId="530" priority="1460" stopIfTrue="1" operator="greaterThan">
      <formula>0.0000001</formula>
    </cfRule>
    <cfRule type="cellIs" dxfId="529" priority="1461" stopIfTrue="1" operator="equal">
      <formula>0</formula>
    </cfRule>
    <cfRule type="cellIs" dxfId="528" priority="1462" stopIfTrue="1" operator="greaterThan">
      <formula>0.0000001</formula>
    </cfRule>
    <cfRule type="cellIs" dxfId="527" priority="1463" stopIfTrue="1" operator="equal">
      <formula>0</formula>
    </cfRule>
    <cfRule type="cellIs" dxfId="526" priority="1464" stopIfTrue="1" operator="greaterThan">
      <formula>0.0000001</formula>
    </cfRule>
    <cfRule type="cellIs" dxfId="525" priority="1465" stopIfTrue="1" operator="equal">
      <formula>0</formula>
    </cfRule>
    <cfRule type="cellIs" dxfId="524" priority="1466" stopIfTrue="1" operator="greaterThan">
      <formula>0.0000001</formula>
    </cfRule>
    <cfRule type="cellIs" dxfId="523" priority="1472" stopIfTrue="1" operator="greaterThan">
      <formula>0.0000001</formula>
    </cfRule>
    <cfRule type="cellIs" dxfId="522" priority="1467" stopIfTrue="1" operator="equal">
      <formula>0</formula>
    </cfRule>
    <cfRule type="cellIs" dxfId="521" priority="1468" stopIfTrue="1" operator="greaterThan">
      <formula>0.0000001</formula>
    </cfRule>
    <cfRule type="cellIs" dxfId="520" priority="1469" stopIfTrue="1" operator="equal">
      <formula>0</formula>
    </cfRule>
    <cfRule type="cellIs" dxfId="519" priority="1470" stopIfTrue="1" operator="greaterThan">
      <formula>0.0000001</formula>
    </cfRule>
    <cfRule type="cellIs" dxfId="518" priority="1475" stopIfTrue="1" operator="equal">
      <formula>0</formula>
    </cfRule>
    <cfRule type="cellIs" dxfId="517" priority="1476" stopIfTrue="1" operator="greaterThan">
      <formula>0.0000001</formula>
    </cfRule>
    <cfRule type="cellIs" dxfId="516" priority="1477" stopIfTrue="1" operator="equal">
      <formula>0</formula>
    </cfRule>
    <cfRule type="cellIs" dxfId="515" priority="1478" stopIfTrue="1" operator="greaterThan">
      <formula>0.0000001</formula>
    </cfRule>
    <cfRule type="cellIs" dxfId="514" priority="1479" stopIfTrue="1" operator="equal">
      <formula>0</formula>
    </cfRule>
    <cfRule type="cellIs" dxfId="513" priority="1480" stopIfTrue="1" operator="greaterThan">
      <formula>0.0000001</formula>
    </cfRule>
    <cfRule type="cellIs" dxfId="512" priority="1481" stopIfTrue="1" operator="equal">
      <formula>0</formula>
    </cfRule>
    <cfRule type="cellIs" dxfId="511" priority="1482" stopIfTrue="1" operator="greaterThan">
      <formula>0.0000001</formula>
    </cfRule>
    <cfRule type="cellIs" dxfId="510" priority="1483" stopIfTrue="1" operator="equal">
      <formula>0</formula>
    </cfRule>
    <cfRule type="cellIs" dxfId="509" priority="1484" stopIfTrue="1" operator="greaterThan">
      <formula>0.0000001</formula>
    </cfRule>
    <cfRule type="cellIs" dxfId="508" priority="1485" stopIfTrue="1" operator="equal">
      <formula>0</formula>
    </cfRule>
    <cfRule type="cellIs" dxfId="507" priority="1486" stopIfTrue="1" operator="greaterThan">
      <formula>0.0000001</formula>
    </cfRule>
    <cfRule type="cellIs" dxfId="506" priority="1487" stopIfTrue="1" operator="equal">
      <formula>0</formula>
    </cfRule>
    <cfRule type="cellIs" dxfId="505" priority="1488" stopIfTrue="1" operator="greaterThan">
      <formula>0.0000001</formula>
    </cfRule>
  </conditionalFormatting>
  <conditionalFormatting sqref="E40:G40">
    <cfRule type="cellIs" dxfId="504" priority="1271" stopIfTrue="1" operator="equal">
      <formula>0</formula>
    </cfRule>
    <cfRule type="cellIs" dxfId="503" priority="1272" stopIfTrue="1" operator="greaterThan">
      <formula>0.0000001</formula>
    </cfRule>
    <cfRule type="cellIs" dxfId="502" priority="1273" stopIfTrue="1" operator="equal">
      <formula>0</formula>
    </cfRule>
    <cfRule type="cellIs" dxfId="501" priority="1274" stopIfTrue="1" operator="greaterThan">
      <formula>0.0000001</formula>
    </cfRule>
    <cfRule type="cellIs" dxfId="500" priority="1275" stopIfTrue="1" operator="equal">
      <formula>0</formula>
    </cfRule>
    <cfRule type="cellIs" dxfId="499" priority="1276" stopIfTrue="1" operator="greaterThan">
      <formula>0.0000001</formula>
    </cfRule>
    <cfRule type="cellIs" dxfId="498" priority="1255" stopIfTrue="1" operator="equal">
      <formula>0</formula>
    </cfRule>
    <cfRule type="cellIs" dxfId="497" priority="1278" stopIfTrue="1" operator="greaterThan">
      <formula>0.0000001</formula>
    </cfRule>
    <cfRule type="cellIs" dxfId="496" priority="1279" stopIfTrue="1" operator="equal">
      <formula>0</formula>
    </cfRule>
    <cfRule type="cellIs" dxfId="495" priority="1280" stopIfTrue="1" operator="greaterThan">
      <formula>0.0000001</formula>
    </cfRule>
    <cfRule type="cellIs" dxfId="494" priority="1281" stopIfTrue="1" operator="equal">
      <formula>0</formula>
    </cfRule>
    <cfRule type="cellIs" dxfId="493" priority="1282" stopIfTrue="1" operator="greaterThan">
      <formula>0.0000001</formula>
    </cfRule>
    <cfRule type="cellIs" dxfId="492" priority="1283" stopIfTrue="1" operator="equal">
      <formula>0</formula>
    </cfRule>
    <cfRule type="cellIs" dxfId="491" priority="1284" stopIfTrue="1" operator="greaterThan">
      <formula>0.0000001</formula>
    </cfRule>
    <cfRule type="cellIs" dxfId="490" priority="1277" stopIfTrue="1" operator="equal">
      <formula>0</formula>
    </cfRule>
    <cfRule type="cellIs" dxfId="489" priority="1266" stopIfTrue="1" operator="greaterThan">
      <formula>0.0000001</formula>
    </cfRule>
    <cfRule type="cellIs" dxfId="488" priority="1256" stopIfTrue="1" operator="greaterThan">
      <formula>0.0000001</formula>
    </cfRule>
    <cfRule type="cellIs" dxfId="487" priority="1257" stopIfTrue="1" operator="equal">
      <formula>0</formula>
    </cfRule>
    <cfRule type="cellIs" dxfId="486" priority="1258" stopIfTrue="1" operator="greaterThan">
      <formula>0.0000001</formula>
    </cfRule>
    <cfRule type="cellIs" dxfId="485" priority="1259" stopIfTrue="1" operator="equal">
      <formula>0</formula>
    </cfRule>
    <cfRule type="cellIs" dxfId="484" priority="1260" stopIfTrue="1" operator="greaterThan">
      <formula>0.0000001</formula>
    </cfRule>
    <cfRule type="cellIs" dxfId="483" priority="1261" stopIfTrue="1" operator="equal">
      <formula>0</formula>
    </cfRule>
    <cfRule type="cellIs" dxfId="482" priority="1262" stopIfTrue="1" operator="greaterThan">
      <formula>0.0000001</formula>
    </cfRule>
    <cfRule type="cellIs" dxfId="481" priority="1263" stopIfTrue="1" operator="equal">
      <formula>0</formula>
    </cfRule>
    <cfRule type="cellIs" dxfId="480" priority="1264" stopIfTrue="1" operator="greaterThan">
      <formula>0.0000001</formula>
    </cfRule>
    <cfRule type="cellIs" dxfId="479" priority="1265" stopIfTrue="1" operator="equal">
      <formula>0</formula>
    </cfRule>
    <cfRule type="cellIs" dxfId="478" priority="1267" stopIfTrue="1" operator="equal">
      <formula>0</formula>
    </cfRule>
    <cfRule type="cellIs" dxfId="477" priority="1268" stopIfTrue="1" operator="greaterThan">
      <formula>0.0000001</formula>
    </cfRule>
    <cfRule type="cellIs" dxfId="476" priority="1269" stopIfTrue="1" operator="equal">
      <formula>0</formula>
    </cfRule>
    <cfRule type="cellIs" dxfId="475" priority="1270" stopIfTrue="1" operator="greaterThan">
      <formula>0.0000001</formula>
    </cfRule>
  </conditionalFormatting>
  <conditionalFormatting sqref="E42:G42 E44:G44">
    <cfRule type="cellIs" dxfId="474" priority="1543" stopIfTrue="1" operator="equal">
      <formula>0</formula>
    </cfRule>
    <cfRule type="cellIs" dxfId="473" priority="1553" stopIfTrue="1" operator="equal">
      <formula>0</formula>
    </cfRule>
    <cfRule type="cellIs" dxfId="472" priority="1544" stopIfTrue="1" operator="greaterThan">
      <formula>0.0000001</formula>
    </cfRule>
    <cfRule type="cellIs" dxfId="471" priority="1545" stopIfTrue="1" operator="equal">
      <formula>0</formula>
    </cfRule>
    <cfRule type="cellIs" dxfId="470" priority="1546" stopIfTrue="1" operator="greaterThan">
      <formula>0.0000001</formula>
    </cfRule>
    <cfRule type="cellIs" dxfId="469" priority="1547" stopIfTrue="1" operator="equal">
      <formula>0</formula>
    </cfRule>
    <cfRule type="cellIs" dxfId="468" priority="1548" stopIfTrue="1" operator="greaterThan">
      <formula>0.0000001</formula>
    </cfRule>
    <cfRule type="cellIs" dxfId="467" priority="1549" stopIfTrue="1" operator="equal">
      <formula>0</formula>
    </cfRule>
    <cfRule type="cellIs" dxfId="466" priority="1550" stopIfTrue="1" operator="greaterThan">
      <formula>0.0000001</formula>
    </cfRule>
    <cfRule type="cellIs" dxfId="465" priority="1551" stopIfTrue="1" operator="equal">
      <formula>0</formula>
    </cfRule>
    <cfRule type="cellIs" dxfId="464" priority="1552" stopIfTrue="1" operator="greaterThan">
      <formula>0.0000001</formula>
    </cfRule>
    <cfRule type="cellIs" dxfId="463" priority="1554" stopIfTrue="1" operator="greaterThan">
      <formula>0.0000001</formula>
    </cfRule>
    <cfRule type="cellIs" dxfId="462" priority="1555" stopIfTrue="1" operator="equal">
      <formula>0</formula>
    </cfRule>
    <cfRule type="cellIs" dxfId="461" priority="1556" stopIfTrue="1" operator="greaterThan">
      <formula>0.0000001</formula>
    </cfRule>
    <cfRule type="cellIs" dxfId="460" priority="1557" stopIfTrue="1" operator="equal">
      <formula>0</formula>
    </cfRule>
    <cfRule type="cellIs" dxfId="459" priority="1558" stopIfTrue="1" operator="greaterThan">
      <formula>0.0000001</formula>
    </cfRule>
    <cfRule type="cellIs" dxfId="458" priority="1559" stopIfTrue="1" operator="equal">
      <formula>0</formula>
    </cfRule>
    <cfRule type="cellIs" dxfId="457" priority="1560" stopIfTrue="1" operator="greaterThan">
      <formula>0.0000001</formula>
    </cfRule>
    <cfRule type="cellIs" dxfId="456" priority="1561" stopIfTrue="1" operator="equal">
      <formula>0</formula>
    </cfRule>
    <cfRule type="cellIs" dxfId="455" priority="1562" stopIfTrue="1" operator="greaterThan">
      <formula>0.0000001</formula>
    </cfRule>
    <cfRule type="cellIs" dxfId="454" priority="1563" stopIfTrue="1" operator="equal">
      <formula>0</formula>
    </cfRule>
    <cfRule type="cellIs" dxfId="453" priority="1564" stopIfTrue="1" operator="greaterThan">
      <formula>0.0000001</formula>
    </cfRule>
    <cfRule type="cellIs" dxfId="452" priority="1565" stopIfTrue="1" operator="equal">
      <formula>0</formula>
    </cfRule>
    <cfRule type="cellIs" dxfId="451" priority="1566" stopIfTrue="1" operator="greaterThan">
      <formula>0.0000001</formula>
    </cfRule>
    <cfRule type="cellIs" dxfId="450" priority="1572" stopIfTrue="1" operator="greaterThan">
      <formula>0.0000001</formula>
    </cfRule>
    <cfRule type="cellIs" dxfId="449" priority="1571" stopIfTrue="1" operator="equal">
      <formula>0</formula>
    </cfRule>
    <cfRule type="cellIs" dxfId="448" priority="1570" stopIfTrue="1" operator="greaterThan">
      <formula>0.0000001</formula>
    </cfRule>
    <cfRule type="cellIs" dxfId="447" priority="1569" stopIfTrue="1" operator="equal">
      <formula>0</formula>
    </cfRule>
    <cfRule type="cellIs" dxfId="446" priority="1568" stopIfTrue="1" operator="greaterThan">
      <formula>0.0000001</formula>
    </cfRule>
    <cfRule type="cellIs" dxfId="445" priority="1567" stopIfTrue="1" operator="equal">
      <formula>0</formula>
    </cfRule>
  </conditionalFormatting>
  <conditionalFormatting sqref="E46:G46">
    <cfRule type="cellIs" dxfId="444" priority="522" stopIfTrue="1" operator="equal">
      <formula>0</formula>
    </cfRule>
    <cfRule type="cellIs" dxfId="443" priority="477" operator="greaterThan">
      <formula>0</formula>
    </cfRule>
    <cfRule type="cellIs" dxfId="442" priority="502" stopIfTrue="1" operator="equal">
      <formula>0</formula>
    </cfRule>
    <cfRule type="cellIs" dxfId="441" priority="503" stopIfTrue="1" operator="greaterThan">
      <formula>0.0000001</formula>
    </cfRule>
    <cfRule type="cellIs" dxfId="440" priority="504" stopIfTrue="1" operator="equal">
      <formula>0</formula>
    </cfRule>
    <cfRule type="cellIs" dxfId="439" priority="505" stopIfTrue="1" operator="greaterThan">
      <formula>0.0000001</formula>
    </cfRule>
    <cfRule type="cellIs" dxfId="438" priority="506" stopIfTrue="1" operator="equal">
      <formula>0</formula>
    </cfRule>
    <cfRule type="cellIs" dxfId="437" priority="507" stopIfTrue="1" operator="greaterThan">
      <formula>0.0000001</formula>
    </cfRule>
    <cfRule type="cellIs" dxfId="436" priority="508" stopIfTrue="1" operator="equal">
      <formula>0</formula>
    </cfRule>
    <cfRule type="cellIs" dxfId="435" priority="509" stopIfTrue="1" operator="greaterThan">
      <formula>0.0000001</formula>
    </cfRule>
    <cfRule type="cellIs" dxfId="434" priority="510" stopIfTrue="1" operator="equal">
      <formula>0</formula>
    </cfRule>
    <cfRule type="cellIs" dxfId="433" priority="511" stopIfTrue="1" operator="greaterThan">
      <formula>0.0000001</formula>
    </cfRule>
    <cfRule type="cellIs" dxfId="432" priority="512" stopIfTrue="1" operator="equal">
      <formula>0</formula>
    </cfRule>
    <cfRule type="cellIs" dxfId="431" priority="513" stopIfTrue="1" operator="greaterThan">
      <formula>0.0000001</formula>
    </cfRule>
    <cfRule type="cellIs" dxfId="430" priority="514" stopIfTrue="1" operator="equal">
      <formula>0</formula>
    </cfRule>
    <cfRule type="cellIs" dxfId="429" priority="515" stopIfTrue="1" operator="greaterThan">
      <formula>0.0000001</formula>
    </cfRule>
    <cfRule type="cellIs" dxfId="428" priority="516" stopIfTrue="1" operator="equal">
      <formula>0</formula>
    </cfRule>
    <cfRule type="cellIs" dxfId="427" priority="517" stopIfTrue="1" operator="greaterThan">
      <formula>0.0000001</formula>
    </cfRule>
    <cfRule type="cellIs" dxfId="426" priority="518" stopIfTrue="1" operator="equal">
      <formula>0</formula>
    </cfRule>
    <cfRule type="cellIs" dxfId="425" priority="519" stopIfTrue="1" operator="greaterThan">
      <formula>0.0000001</formula>
    </cfRule>
    <cfRule type="cellIs" dxfId="424" priority="520" stopIfTrue="1" operator="equal">
      <formula>0</formula>
    </cfRule>
    <cfRule type="cellIs" dxfId="423" priority="521" stopIfTrue="1" operator="greaterThan">
      <formula>0.0000001</formula>
    </cfRule>
    <cfRule type="cellIs" dxfId="422" priority="523" stopIfTrue="1" operator="greaterThan">
      <formula>0.0000001</formula>
    </cfRule>
    <cfRule type="cellIs" dxfId="421" priority="524" stopIfTrue="1" operator="equal">
      <formula>0</formula>
    </cfRule>
    <cfRule type="cellIs" dxfId="420" priority="525" stopIfTrue="1" operator="greaterThan">
      <formula>0.0000001</formula>
    </cfRule>
    <cfRule type="cellIs" dxfId="419" priority="526" stopIfTrue="1" operator="equal">
      <formula>0</formula>
    </cfRule>
    <cfRule type="cellIs" dxfId="418" priority="527" stopIfTrue="1" operator="greaterThan">
      <formula>0.0000001</formula>
    </cfRule>
    <cfRule type="cellIs" dxfId="417" priority="528" stopIfTrue="1" operator="equal">
      <formula>0</formula>
    </cfRule>
    <cfRule type="cellIs" dxfId="416" priority="529" stopIfTrue="1" operator="greaterThan">
      <formula>0.0000001</formula>
    </cfRule>
    <cfRule type="cellIs" dxfId="415" priority="530" stopIfTrue="1" operator="equal">
      <formula>0</formula>
    </cfRule>
    <cfRule type="cellIs" dxfId="414" priority="531" stopIfTrue="1" operator="greaterThan">
      <formula>0.0000001</formula>
    </cfRule>
  </conditionalFormatting>
  <conditionalFormatting sqref="E48:G48 E54:G54">
    <cfRule type="cellIs" dxfId="413" priority="1632" stopIfTrue="1" operator="greaterThan">
      <formula>0.0000001</formula>
    </cfRule>
    <cfRule type="cellIs" dxfId="412" priority="1625" stopIfTrue="1" operator="equal">
      <formula>0</formula>
    </cfRule>
    <cfRule type="cellIs" dxfId="411" priority="1604" stopIfTrue="1" operator="greaterThan">
      <formula>0.0000001</formula>
    </cfRule>
    <cfRule type="cellIs" dxfId="410" priority="1605" stopIfTrue="1" operator="equal">
      <formula>0</formula>
    </cfRule>
    <cfRule type="cellIs" dxfId="409" priority="1606" stopIfTrue="1" operator="greaterThan">
      <formula>0.0000001</formula>
    </cfRule>
    <cfRule type="cellIs" dxfId="408" priority="1607" stopIfTrue="1" operator="equal">
      <formula>0</formula>
    </cfRule>
    <cfRule type="cellIs" dxfId="407" priority="1608" stopIfTrue="1" operator="greaterThan">
      <formula>0.0000001</formula>
    </cfRule>
    <cfRule type="cellIs" dxfId="406" priority="1610" stopIfTrue="1" operator="greaterThan">
      <formula>0.0000001</formula>
    </cfRule>
    <cfRule type="cellIs" dxfId="405" priority="1609" stopIfTrue="1" operator="equal">
      <formula>0</formula>
    </cfRule>
    <cfRule type="cellIs" dxfId="404" priority="1611" stopIfTrue="1" operator="equal">
      <formula>0</formula>
    </cfRule>
    <cfRule type="cellIs" dxfId="403" priority="1612" stopIfTrue="1" operator="greaterThan">
      <formula>0.0000001</formula>
    </cfRule>
    <cfRule type="cellIs" dxfId="402" priority="1613" stopIfTrue="1" operator="equal">
      <formula>0</formula>
    </cfRule>
    <cfRule type="cellIs" dxfId="401" priority="1614" stopIfTrue="1" operator="greaterThan">
      <formula>0.0000001</formula>
    </cfRule>
    <cfRule type="cellIs" dxfId="400" priority="1615" stopIfTrue="1" operator="equal">
      <formula>0</formula>
    </cfRule>
    <cfRule type="cellIs" dxfId="399" priority="1616" stopIfTrue="1" operator="greaterThan">
      <formula>0.0000001</formula>
    </cfRule>
    <cfRule type="cellIs" dxfId="398" priority="1617" stopIfTrue="1" operator="equal">
      <formula>0</formula>
    </cfRule>
    <cfRule type="cellIs" dxfId="397" priority="1618" stopIfTrue="1" operator="greaterThan">
      <formula>0.0000001</formula>
    </cfRule>
    <cfRule type="cellIs" dxfId="396" priority="1619" stopIfTrue="1" operator="equal">
      <formula>0</formula>
    </cfRule>
    <cfRule type="cellIs" dxfId="395" priority="1620" stopIfTrue="1" operator="greaterThan">
      <formula>0.0000001</formula>
    </cfRule>
    <cfRule type="cellIs" dxfId="394" priority="1621" stopIfTrue="1" operator="equal">
      <formula>0</formula>
    </cfRule>
    <cfRule type="cellIs" dxfId="393" priority="1622" stopIfTrue="1" operator="greaterThan">
      <formula>0.0000001</formula>
    </cfRule>
    <cfRule type="cellIs" dxfId="392" priority="1623" stopIfTrue="1" operator="equal">
      <formula>0</formula>
    </cfRule>
    <cfRule type="cellIs" dxfId="391" priority="1624" stopIfTrue="1" operator="greaterThan">
      <formula>0.0000001</formula>
    </cfRule>
    <cfRule type="cellIs" dxfId="390" priority="1603" stopIfTrue="1" operator="equal">
      <formula>0</formula>
    </cfRule>
    <cfRule type="cellIs" dxfId="389" priority="1626" stopIfTrue="1" operator="greaterThan">
      <formula>0.0000001</formula>
    </cfRule>
    <cfRule type="cellIs" dxfId="388" priority="1627" stopIfTrue="1" operator="equal">
      <formula>0</formula>
    </cfRule>
    <cfRule type="cellIs" dxfId="387" priority="1628" stopIfTrue="1" operator="greaterThan">
      <formula>0.0000001</formula>
    </cfRule>
    <cfRule type="cellIs" dxfId="386" priority="1629" stopIfTrue="1" operator="equal">
      <formula>0</formula>
    </cfRule>
    <cfRule type="cellIs" dxfId="385" priority="1630" stopIfTrue="1" operator="greaterThan">
      <formula>0.0000001</formula>
    </cfRule>
    <cfRule type="cellIs" dxfId="384" priority="1631" stopIfTrue="1" operator="equal">
      <formula>0</formula>
    </cfRule>
  </conditionalFormatting>
  <conditionalFormatting sqref="E50:G50 E52:G52">
    <cfRule type="cellIs" dxfId="383" priority="315" stopIfTrue="1" operator="greaterThan">
      <formula>0.0000001</formula>
    </cfRule>
    <cfRule type="cellIs" dxfId="382" priority="316" stopIfTrue="1" operator="equal">
      <formula>0</formula>
    </cfRule>
    <cfRule type="cellIs" dxfId="381" priority="317" stopIfTrue="1" operator="greaterThan">
      <formula>0.0000001</formula>
    </cfRule>
    <cfRule type="cellIs" dxfId="380" priority="318" stopIfTrue="1" operator="equal">
      <formula>0</formula>
    </cfRule>
    <cfRule type="cellIs" dxfId="379" priority="319" stopIfTrue="1" operator="greaterThan">
      <formula>0.0000001</formula>
    </cfRule>
    <cfRule type="cellIs" dxfId="378" priority="320" stopIfTrue="1" operator="equal">
      <formula>0</formula>
    </cfRule>
    <cfRule type="cellIs" dxfId="377" priority="322" stopIfTrue="1" operator="equal">
      <formula>0</formula>
    </cfRule>
    <cfRule type="cellIs" dxfId="376" priority="323" stopIfTrue="1" operator="greaterThan">
      <formula>0.0000001</formula>
    </cfRule>
    <cfRule type="cellIs" dxfId="375" priority="324" stopIfTrue="1" operator="equal">
      <formula>0</formula>
    </cfRule>
    <cfRule type="cellIs" dxfId="374" priority="325" stopIfTrue="1" operator="greaterThan">
      <formula>0.0000001</formula>
    </cfRule>
    <cfRule type="cellIs" dxfId="373" priority="326" stopIfTrue="1" operator="equal">
      <formula>0</formula>
    </cfRule>
    <cfRule type="cellIs" dxfId="372" priority="327" stopIfTrue="1" operator="greaterThan">
      <formula>0.0000001</formula>
    </cfRule>
    <cfRule type="cellIs" dxfId="371" priority="321" stopIfTrue="1" operator="greaterThan">
      <formula>0.0000001</formula>
    </cfRule>
    <cfRule type="cellIs" dxfId="370" priority="328" stopIfTrue="1" operator="equal">
      <formula>0</formula>
    </cfRule>
    <cfRule type="cellIs" dxfId="369" priority="329" stopIfTrue="1" operator="greaterThan">
      <formula>0.0000001</formula>
    </cfRule>
    <cfRule type="cellIs" dxfId="368" priority="307" stopIfTrue="1" operator="greaterThan">
      <formula>0.0000001</formula>
    </cfRule>
    <cfRule type="cellIs" dxfId="367" priority="308" stopIfTrue="1" operator="equal">
      <formula>0</formula>
    </cfRule>
    <cfRule type="cellIs" dxfId="366" priority="309" stopIfTrue="1" operator="greaterThan">
      <formula>0.0000001</formula>
    </cfRule>
    <cfRule type="cellIs" dxfId="365" priority="310" stopIfTrue="1" operator="equal">
      <formula>0</formula>
    </cfRule>
    <cfRule type="cellIs" dxfId="364" priority="311" stopIfTrue="1" operator="greaterThan">
      <formula>0.0000001</formula>
    </cfRule>
    <cfRule type="cellIs" dxfId="363" priority="312" stopIfTrue="1" operator="equal">
      <formula>0</formula>
    </cfRule>
    <cfRule type="cellIs" dxfId="362" priority="305" stopIfTrue="1" operator="greaterThan">
      <formula>0.0000001</formula>
    </cfRule>
    <cfRule type="cellIs" dxfId="361" priority="304" stopIfTrue="1" operator="equal">
      <formula>0</formula>
    </cfRule>
    <cfRule type="cellIs" dxfId="360" priority="303" stopIfTrue="1" operator="greaterThan">
      <formula>0.0000001</formula>
    </cfRule>
    <cfRule type="cellIs" dxfId="359" priority="302" stopIfTrue="1" operator="equal">
      <formula>0</formula>
    </cfRule>
    <cfRule type="cellIs" dxfId="358" priority="301" stopIfTrue="1" operator="greaterThan">
      <formula>0.0000001</formula>
    </cfRule>
    <cfRule type="cellIs" dxfId="357" priority="300" stopIfTrue="1" operator="equal">
      <formula>0</formula>
    </cfRule>
    <cfRule type="cellIs" dxfId="356" priority="313" stopIfTrue="1" operator="greaterThan">
      <formula>0.0000001</formula>
    </cfRule>
    <cfRule type="cellIs" dxfId="355" priority="314" stopIfTrue="1" operator="equal">
      <formula>0</formula>
    </cfRule>
    <cfRule type="cellIs" dxfId="354" priority="306" stopIfTrue="1" operator="equal">
      <formula>0</formula>
    </cfRule>
  </conditionalFormatting>
  <conditionalFormatting sqref="E56:G56">
    <cfRule type="cellIs" dxfId="353" priority="1140" stopIfTrue="1" operator="greaterThan">
      <formula>0.0000001</formula>
    </cfRule>
    <cfRule type="cellIs" dxfId="352" priority="1141" stopIfTrue="1" operator="equal">
      <formula>0</formula>
    </cfRule>
    <cfRule type="cellIs" dxfId="351" priority="1142" stopIfTrue="1" operator="greaterThan">
      <formula>0.0000001</formula>
    </cfRule>
    <cfRule type="cellIs" dxfId="350" priority="1143" stopIfTrue="1" operator="equal">
      <formula>0</formula>
    </cfRule>
    <cfRule type="cellIs" dxfId="349" priority="1144" stopIfTrue="1" operator="greaterThan">
      <formula>0.0000001</formula>
    </cfRule>
    <cfRule type="cellIs" dxfId="348" priority="1145" stopIfTrue="1" operator="equal">
      <formula>0</formula>
    </cfRule>
    <cfRule type="cellIs" dxfId="347" priority="1146" stopIfTrue="1" operator="greaterThan">
      <formula>0.0000001</formula>
    </cfRule>
    <cfRule type="cellIs" dxfId="346" priority="1147" stopIfTrue="1" operator="equal">
      <formula>0</formula>
    </cfRule>
    <cfRule type="cellIs" dxfId="345" priority="1148" stopIfTrue="1" operator="greaterThan">
      <formula>0.0000001</formula>
    </cfRule>
    <cfRule type="cellIs" dxfId="344" priority="1149" stopIfTrue="1" operator="equal">
      <formula>0</formula>
    </cfRule>
    <cfRule type="cellIs" dxfId="343" priority="1150" stopIfTrue="1" operator="greaterThan">
      <formula>0.0000001</formula>
    </cfRule>
    <cfRule type="cellIs" dxfId="342" priority="1151" stopIfTrue="1" operator="equal">
      <formula>0</formula>
    </cfRule>
    <cfRule type="cellIs" dxfId="341" priority="1152" stopIfTrue="1" operator="greaterThan">
      <formula>0.0000001</formula>
    </cfRule>
    <cfRule type="cellIs" dxfId="340" priority="1153" stopIfTrue="1" operator="equal">
      <formula>0</formula>
    </cfRule>
    <cfRule type="cellIs" dxfId="339" priority="1154" stopIfTrue="1" operator="greaterThan">
      <formula>0.0000001</formula>
    </cfRule>
    <cfRule type="cellIs" dxfId="338" priority="1155" stopIfTrue="1" operator="equal">
      <formula>0</formula>
    </cfRule>
    <cfRule type="cellIs" dxfId="337" priority="1156" stopIfTrue="1" operator="greaterThan">
      <formula>0.0000001</formula>
    </cfRule>
    <cfRule type="cellIs" dxfId="336" priority="1157" stopIfTrue="1" operator="equal">
      <formula>0</formula>
    </cfRule>
    <cfRule type="cellIs" dxfId="335" priority="1158" stopIfTrue="1" operator="greaterThan">
      <formula>0.0000001</formula>
    </cfRule>
    <cfRule type="cellIs" dxfId="334" priority="1159" stopIfTrue="1" operator="equal">
      <formula>0</formula>
    </cfRule>
    <cfRule type="cellIs" dxfId="333" priority="1160" stopIfTrue="1" operator="greaterThan">
      <formula>0.0000001</formula>
    </cfRule>
    <cfRule type="cellIs" dxfId="332" priority="1161" stopIfTrue="1" operator="equal">
      <formula>0</formula>
    </cfRule>
    <cfRule type="cellIs" dxfId="331" priority="1162" stopIfTrue="1" operator="greaterThan">
      <formula>0.0000001</formula>
    </cfRule>
    <cfRule type="cellIs" dxfId="330" priority="1163" stopIfTrue="1" operator="equal">
      <formula>0</formula>
    </cfRule>
    <cfRule type="cellIs" dxfId="329" priority="1164" stopIfTrue="1" operator="greaterThan">
      <formula>0.0000001</formula>
    </cfRule>
    <cfRule type="cellIs" dxfId="328" priority="1135" stopIfTrue="1" operator="equal">
      <formula>0</formula>
    </cfRule>
    <cfRule type="cellIs" dxfId="327" priority="1136" stopIfTrue="1" operator="greaterThan">
      <formula>0.0000001</formula>
    </cfRule>
    <cfRule type="cellIs" dxfId="326" priority="1137" stopIfTrue="1" operator="equal">
      <formula>0</formula>
    </cfRule>
    <cfRule type="cellIs" dxfId="325" priority="1138" stopIfTrue="1" operator="greaterThan">
      <formula>0.0000001</formula>
    </cfRule>
    <cfRule type="cellIs" dxfId="324" priority="1139" stopIfTrue="1" operator="equal">
      <formula>0</formula>
    </cfRule>
  </conditionalFormatting>
  <conditionalFormatting sqref="E58:G58">
    <cfRule type="cellIs" dxfId="323" priority="1197" stopIfTrue="1" operator="equal">
      <formula>0</formula>
    </cfRule>
    <cfRule type="cellIs" dxfId="322" priority="1218" stopIfTrue="1" operator="greaterThan">
      <formula>0.0000001</formula>
    </cfRule>
    <cfRule type="cellIs" dxfId="321" priority="1195" stopIfTrue="1" operator="equal">
      <formula>0</formula>
    </cfRule>
    <cfRule type="cellIs" dxfId="320" priority="1217" stopIfTrue="1" operator="equal">
      <formula>0</formula>
    </cfRule>
    <cfRule type="cellIs" dxfId="319" priority="1216" stopIfTrue="1" operator="greaterThan">
      <formula>0.0000001</formula>
    </cfRule>
    <cfRule type="cellIs" dxfId="318" priority="1204" stopIfTrue="1" operator="greaterThan">
      <formula>0.0000001</formula>
    </cfRule>
    <cfRule type="cellIs" dxfId="317" priority="1215" stopIfTrue="1" operator="equal">
      <formula>0</formula>
    </cfRule>
    <cfRule type="cellIs" dxfId="316" priority="1212" stopIfTrue="1" operator="greaterThan">
      <formula>0.0000001</formula>
    </cfRule>
    <cfRule type="cellIs" dxfId="315" priority="1214" stopIfTrue="1" operator="greaterThan">
      <formula>0.0000001</formula>
    </cfRule>
    <cfRule type="cellIs" dxfId="314" priority="1213" stopIfTrue="1" operator="equal">
      <formula>0</formula>
    </cfRule>
    <cfRule type="cellIs" dxfId="313" priority="1211" stopIfTrue="1" operator="equal">
      <formula>0</formula>
    </cfRule>
    <cfRule type="cellIs" dxfId="312" priority="1210" stopIfTrue="1" operator="greaterThan">
      <formula>0.0000001</formula>
    </cfRule>
    <cfRule type="cellIs" dxfId="311" priority="1196" stopIfTrue="1" operator="greaterThan">
      <formula>0.0000001</formula>
    </cfRule>
    <cfRule type="cellIs" dxfId="310" priority="1209" stopIfTrue="1" operator="equal">
      <formula>0</formula>
    </cfRule>
    <cfRule type="cellIs" dxfId="309" priority="1208" stopIfTrue="1" operator="greaterThan">
      <formula>0.0000001</formula>
    </cfRule>
    <cfRule type="cellIs" dxfId="308" priority="1207" stopIfTrue="1" operator="equal">
      <formula>0</formula>
    </cfRule>
    <cfRule type="cellIs" dxfId="307" priority="1206" stopIfTrue="1" operator="greaterThan">
      <formula>0.0000001</formula>
    </cfRule>
    <cfRule type="cellIs" dxfId="306" priority="1205" stopIfTrue="1" operator="equal">
      <formula>0</formula>
    </cfRule>
    <cfRule type="cellIs" dxfId="305" priority="1203" stopIfTrue="1" operator="equal">
      <formula>0</formula>
    </cfRule>
    <cfRule type="cellIs" dxfId="304" priority="1202" stopIfTrue="1" operator="greaterThan">
      <formula>0.0000001</formula>
    </cfRule>
    <cfRule type="cellIs" dxfId="303" priority="1201" stopIfTrue="1" operator="equal">
      <formula>0</formula>
    </cfRule>
    <cfRule type="cellIs" dxfId="302" priority="1200" stopIfTrue="1" operator="greaterThan">
      <formula>0.0000001</formula>
    </cfRule>
    <cfRule type="cellIs" dxfId="301" priority="1199" stopIfTrue="1" operator="equal">
      <formula>0</formula>
    </cfRule>
    <cfRule type="cellIs" dxfId="300" priority="1219" stopIfTrue="1" operator="equal">
      <formula>0</formula>
    </cfRule>
    <cfRule type="cellIs" dxfId="299" priority="1198" stopIfTrue="1" operator="greaterThan">
      <formula>0.0000001</formula>
    </cfRule>
    <cfRule type="cellIs" dxfId="298" priority="1224" stopIfTrue="1" operator="greaterThan">
      <formula>0.0000001</formula>
    </cfRule>
    <cfRule type="cellIs" dxfId="297" priority="1223" stopIfTrue="1" operator="equal">
      <formula>0</formula>
    </cfRule>
    <cfRule type="cellIs" dxfId="296" priority="1222" stopIfTrue="1" operator="greaterThan">
      <formula>0.0000001</formula>
    </cfRule>
    <cfRule type="cellIs" dxfId="295" priority="1221" stopIfTrue="1" operator="equal">
      <formula>0</formula>
    </cfRule>
    <cfRule type="cellIs" dxfId="294" priority="1220" stopIfTrue="1" operator="greaterThan">
      <formula>0.0000001</formula>
    </cfRule>
  </conditionalFormatting>
  <conditionalFormatting sqref="E60:G60">
    <cfRule type="cellIs" dxfId="293" priority="1708" stopIfTrue="1" operator="greaterThan">
      <formula>0.0000001</formula>
    </cfRule>
    <cfRule type="cellIs" dxfId="292" priority="1705" stopIfTrue="1" operator="equal">
      <formula>0</formula>
    </cfRule>
    <cfRule type="cellIs" dxfId="291" priority="1704" stopIfTrue="1" operator="greaterThan">
      <formula>0.0000001</formula>
    </cfRule>
    <cfRule type="cellIs" dxfId="290" priority="1703" stopIfTrue="1" operator="equal">
      <formula>0</formula>
    </cfRule>
    <cfRule type="cellIs" dxfId="289" priority="1701" stopIfTrue="1" operator="equal">
      <formula>0</formula>
    </cfRule>
    <cfRule type="cellIs" dxfId="288" priority="1699" stopIfTrue="1" operator="equal">
      <formula>0</formula>
    </cfRule>
    <cfRule type="cellIs" dxfId="287" priority="1716" stopIfTrue="1" operator="greaterThan">
      <formula>0.0000001</formula>
    </cfRule>
    <cfRule type="cellIs" dxfId="286" priority="1698" stopIfTrue="1" operator="greaterThan">
      <formula>0.0000001</formula>
    </cfRule>
    <cfRule type="cellIs" dxfId="285" priority="1697" stopIfTrue="1" operator="equal">
      <formula>0</formula>
    </cfRule>
    <cfRule type="cellIs" dxfId="284" priority="1696" stopIfTrue="1" operator="greaterThan">
      <formula>0.0000001</formula>
    </cfRule>
    <cfRule type="cellIs" dxfId="283" priority="1695" stopIfTrue="1" operator="equal">
      <formula>0</formula>
    </cfRule>
    <cfRule type="cellIs" dxfId="282" priority="1694" stopIfTrue="1" operator="greaterThan">
      <formula>0.0000001</formula>
    </cfRule>
    <cfRule type="cellIs" dxfId="281" priority="1693" stopIfTrue="1" operator="equal">
      <formula>0</formula>
    </cfRule>
    <cfRule type="cellIs" dxfId="280" priority="1692" stopIfTrue="1" operator="greaterThan">
      <formula>0.0000001</formula>
    </cfRule>
    <cfRule type="cellIs" dxfId="279" priority="1691" stopIfTrue="1" operator="equal">
      <formula>0</formula>
    </cfRule>
    <cfRule type="cellIs" dxfId="278" priority="1702" stopIfTrue="1" operator="greaterThan">
      <formula>0.0000001</formula>
    </cfRule>
    <cfRule type="cellIs" dxfId="277" priority="1690" stopIfTrue="1" operator="greaterThan">
      <formula>0.0000001</formula>
    </cfRule>
    <cfRule type="cellIs" dxfId="276" priority="1689" stopIfTrue="1" operator="equal">
      <formula>0</formula>
    </cfRule>
    <cfRule type="cellIs" dxfId="275" priority="1688" stopIfTrue="1" operator="greaterThan">
      <formula>0.0000001</formula>
    </cfRule>
    <cfRule type="cellIs" dxfId="274" priority="1687" stopIfTrue="1" operator="equal">
      <formula>0</formula>
    </cfRule>
    <cfRule type="cellIs" dxfId="273" priority="1706" stopIfTrue="1" operator="greaterThan">
      <formula>0.0000001</formula>
    </cfRule>
    <cfRule type="cellIs" dxfId="272" priority="1707" stopIfTrue="1" operator="equal">
      <formula>0</formula>
    </cfRule>
    <cfRule type="cellIs" dxfId="271" priority="1700" stopIfTrue="1" operator="greaterThan">
      <formula>0.0000001</formula>
    </cfRule>
    <cfRule type="cellIs" dxfId="270" priority="1709" stopIfTrue="1" operator="equal">
      <formula>0</formula>
    </cfRule>
    <cfRule type="cellIs" dxfId="269" priority="1710" stopIfTrue="1" operator="greaterThan">
      <formula>0.0000001</formula>
    </cfRule>
    <cfRule type="cellIs" dxfId="268" priority="1711" stopIfTrue="1" operator="equal">
      <formula>0</formula>
    </cfRule>
    <cfRule type="cellIs" dxfId="267" priority="1712" stopIfTrue="1" operator="greaterThan">
      <formula>0.0000001</formula>
    </cfRule>
    <cfRule type="cellIs" dxfId="266" priority="1713" stopIfTrue="1" operator="equal">
      <formula>0</formula>
    </cfRule>
    <cfRule type="cellIs" dxfId="265" priority="1714" stopIfTrue="1" operator="greaterThan">
      <formula>0.0000001</formula>
    </cfRule>
    <cfRule type="cellIs" dxfId="264" priority="1715" stopIfTrue="1" operator="equal">
      <formula>0</formula>
    </cfRule>
  </conditionalFormatting>
  <conditionalFormatting sqref="E62:G62">
    <cfRule type="cellIs" dxfId="263" priority="46" stopIfTrue="1" operator="greaterThan">
      <formula>0.0000001</formula>
    </cfRule>
    <cfRule type="cellIs" dxfId="262" priority="48" stopIfTrue="1" operator="greaterThan">
      <formula>0.0000001</formula>
    </cfRule>
    <cfRule type="cellIs" dxfId="261" priority="49" stopIfTrue="1" operator="equal">
      <formula>0</formula>
    </cfRule>
    <cfRule type="cellIs" dxfId="260" priority="50" stopIfTrue="1" operator="greaterThan">
      <formula>0.0000001</formula>
    </cfRule>
    <cfRule type="cellIs" dxfId="259" priority="51" stopIfTrue="1" operator="equal">
      <formula>0</formula>
    </cfRule>
    <cfRule type="cellIs" dxfId="258" priority="52" stopIfTrue="1" operator="greaterThan">
      <formula>0.0000001</formula>
    </cfRule>
    <cfRule type="cellIs" dxfId="257" priority="53" stopIfTrue="1" operator="equal">
      <formula>0</formula>
    </cfRule>
    <cfRule type="cellIs" dxfId="256" priority="54" stopIfTrue="1" operator="greaterThan">
      <formula>0.0000001</formula>
    </cfRule>
    <cfRule type="cellIs" dxfId="255" priority="55" stopIfTrue="1" operator="equal">
      <formula>0</formula>
    </cfRule>
    <cfRule type="cellIs" dxfId="254" priority="56" stopIfTrue="1" operator="greaterThan">
      <formula>0.0000001</formula>
    </cfRule>
    <cfRule type="cellIs" dxfId="253" priority="57" stopIfTrue="1" operator="equal">
      <formula>0</formula>
    </cfRule>
    <cfRule type="cellIs" dxfId="252" priority="58" stopIfTrue="1" operator="greaterThan">
      <formula>0.0000001</formula>
    </cfRule>
    <cfRule type="cellIs" dxfId="251" priority="59" stopIfTrue="1" operator="equal">
      <formula>0</formula>
    </cfRule>
    <cfRule type="cellIs" dxfId="250" priority="47" stopIfTrue="1" operator="equal">
      <formula>0</formula>
    </cfRule>
    <cfRule type="cellIs" dxfId="249" priority="60" stopIfTrue="1" operator="greaterThan">
      <formula>0.0000001</formula>
    </cfRule>
    <cfRule type="cellIs" dxfId="248" priority="31" stopIfTrue="1" operator="equal">
      <formula>0</formula>
    </cfRule>
    <cfRule type="cellIs" dxfId="247" priority="32" stopIfTrue="1" operator="greaterThan">
      <formula>0.0000001</formula>
    </cfRule>
    <cfRule type="cellIs" dxfId="246" priority="33" stopIfTrue="1" operator="equal">
      <formula>0</formula>
    </cfRule>
    <cfRule type="cellIs" dxfId="245" priority="34" stopIfTrue="1" operator="greaterThan">
      <formula>0.0000001</formula>
    </cfRule>
    <cfRule type="cellIs" dxfId="244" priority="35" stopIfTrue="1" operator="equal">
      <formula>0</formula>
    </cfRule>
    <cfRule type="cellIs" dxfId="243" priority="36" stopIfTrue="1" operator="greaterThan">
      <formula>0.0000001</formula>
    </cfRule>
    <cfRule type="cellIs" dxfId="242" priority="37" stopIfTrue="1" operator="equal">
      <formula>0</formula>
    </cfRule>
    <cfRule type="cellIs" dxfId="241" priority="38" stopIfTrue="1" operator="greaterThan">
      <formula>0.0000001</formula>
    </cfRule>
    <cfRule type="cellIs" dxfId="240" priority="39" stopIfTrue="1" operator="equal">
      <formula>0</formula>
    </cfRule>
    <cfRule type="cellIs" dxfId="239" priority="40" stopIfTrue="1" operator="greaterThan">
      <formula>0.0000001</formula>
    </cfRule>
    <cfRule type="cellIs" dxfId="238" priority="41" stopIfTrue="1" operator="equal">
      <formula>0</formula>
    </cfRule>
    <cfRule type="cellIs" dxfId="237" priority="42" stopIfTrue="1" operator="greaterThan">
      <formula>0.0000001</formula>
    </cfRule>
    <cfRule type="cellIs" dxfId="236" priority="43" stopIfTrue="1" operator="equal">
      <formula>0</formula>
    </cfRule>
    <cfRule type="cellIs" dxfId="235" priority="44" stopIfTrue="1" operator="greaterThan">
      <formula>0.0000001</formula>
    </cfRule>
    <cfRule type="cellIs" dxfId="234" priority="45" stopIfTrue="1" operator="equal">
      <formula>0</formula>
    </cfRule>
  </conditionalFormatting>
  <conditionalFormatting sqref="E64:G64">
    <cfRule type="cellIs" dxfId="233" priority="13" stopIfTrue="1" operator="equal">
      <formula>0</formula>
    </cfRule>
    <cfRule type="cellIs" dxfId="232" priority="21" stopIfTrue="1" operator="equal">
      <formula>0</formula>
    </cfRule>
    <cfRule type="cellIs" dxfId="231" priority="22" stopIfTrue="1" operator="greaterThan">
      <formula>0.0000001</formula>
    </cfRule>
    <cfRule type="cellIs" dxfId="230" priority="4" stopIfTrue="1" operator="greaterThan">
      <formula>0.0000001</formula>
    </cfRule>
    <cfRule type="cellIs" dxfId="229" priority="23" stopIfTrue="1" operator="equal">
      <formula>0</formula>
    </cfRule>
    <cfRule type="cellIs" dxfId="228" priority="24" stopIfTrue="1" operator="greaterThan">
      <formula>0.0000001</formula>
    </cfRule>
    <cfRule type="cellIs" dxfId="227" priority="25" stopIfTrue="1" operator="equal">
      <formula>0</formula>
    </cfRule>
    <cfRule type="cellIs" dxfId="226" priority="27" stopIfTrue="1" operator="equal">
      <formula>0</formula>
    </cfRule>
    <cfRule type="cellIs" dxfId="225" priority="26" stopIfTrue="1" operator="greaterThan">
      <formula>0.0000001</formula>
    </cfRule>
    <cfRule type="cellIs" dxfId="224" priority="28" stopIfTrue="1" operator="greaterThan">
      <formula>0.0000001</formula>
    </cfRule>
    <cfRule type="cellIs" dxfId="223" priority="29" stopIfTrue="1" operator="equal">
      <formula>0</formula>
    </cfRule>
    <cfRule type="cellIs" dxfId="222" priority="30" stopIfTrue="1" operator="greaterThan">
      <formula>0.0000001</formula>
    </cfRule>
    <cfRule type="cellIs" dxfId="221" priority="5" stopIfTrue="1" operator="equal">
      <formula>0</formula>
    </cfRule>
    <cfRule type="cellIs" dxfId="220" priority="6" stopIfTrue="1" operator="greaterThan">
      <formula>0.0000001</formula>
    </cfRule>
    <cfRule type="cellIs" dxfId="219" priority="8" stopIfTrue="1" operator="greaterThan">
      <formula>0.0000001</formula>
    </cfRule>
    <cfRule type="cellIs" dxfId="218" priority="9" stopIfTrue="1" operator="equal">
      <formula>0</formula>
    </cfRule>
    <cfRule type="cellIs" dxfId="217" priority="10" stopIfTrue="1" operator="greaterThan">
      <formula>0.0000001</formula>
    </cfRule>
    <cfRule type="cellIs" dxfId="216" priority="11" stopIfTrue="1" operator="equal">
      <formula>0</formula>
    </cfRule>
    <cfRule type="cellIs" dxfId="215" priority="12" stopIfTrue="1" operator="greaterThan">
      <formula>0.0000001</formula>
    </cfRule>
    <cfRule type="cellIs" dxfId="214" priority="1" stopIfTrue="1" operator="equal">
      <formula>0</formula>
    </cfRule>
    <cfRule type="cellIs" dxfId="213" priority="3" stopIfTrue="1" operator="equal">
      <formula>0</formula>
    </cfRule>
    <cfRule type="cellIs" dxfId="212" priority="2" stopIfTrue="1" operator="greaterThan">
      <formula>0.0000001</formula>
    </cfRule>
    <cfRule type="cellIs" dxfId="211" priority="7" stopIfTrue="1" operator="equal">
      <formula>0</formula>
    </cfRule>
    <cfRule type="cellIs" dxfId="210" priority="20" stopIfTrue="1" operator="greaterThan">
      <formula>0.0000001</formula>
    </cfRule>
    <cfRule type="cellIs" dxfId="209" priority="14" stopIfTrue="1" operator="greaterThan">
      <formula>0.0000001</formula>
    </cfRule>
    <cfRule type="cellIs" dxfId="208" priority="15" stopIfTrue="1" operator="equal">
      <formula>0</formula>
    </cfRule>
    <cfRule type="cellIs" dxfId="207" priority="16" stopIfTrue="1" operator="greaterThan">
      <formula>0.0000001</formula>
    </cfRule>
    <cfRule type="cellIs" dxfId="206" priority="17" stopIfTrue="1" operator="equal">
      <formula>0</formula>
    </cfRule>
    <cfRule type="cellIs" dxfId="205" priority="18" stopIfTrue="1" operator="greaterThan">
      <formula>0.0000001</formula>
    </cfRule>
    <cfRule type="cellIs" dxfId="204" priority="19" stopIfTrue="1" operator="equal">
      <formula>0</formula>
    </cfRule>
  </conditionalFormatting>
  <conditionalFormatting sqref="E66:G66">
    <cfRule type="cellIs" dxfId="203" priority="245" stopIfTrue="1" operator="equal">
      <formula>0</formula>
    </cfRule>
    <cfRule type="cellIs" dxfId="202" priority="246" stopIfTrue="1" operator="greaterThan">
      <formula>0.0000001</formula>
    </cfRule>
    <cfRule type="cellIs" dxfId="201" priority="247" stopIfTrue="1" operator="equal">
      <formula>0</formula>
    </cfRule>
    <cfRule type="cellIs" dxfId="200" priority="248" stopIfTrue="1" operator="greaterThan">
      <formula>0.0000001</formula>
    </cfRule>
    <cfRule type="cellIs" dxfId="199" priority="249" stopIfTrue="1" operator="equal">
      <formula>0</formula>
    </cfRule>
    <cfRule type="cellIs" dxfId="198" priority="250" stopIfTrue="1" operator="greaterThan">
      <formula>0.0000001</formula>
    </cfRule>
    <cfRule type="cellIs" dxfId="197" priority="252" stopIfTrue="1" operator="greaterThan">
      <formula>0.0000001</formula>
    </cfRule>
    <cfRule type="cellIs" dxfId="196" priority="254" stopIfTrue="1" operator="greaterThan">
      <formula>0.0000001</formula>
    </cfRule>
    <cfRule type="cellIs" dxfId="195" priority="255" stopIfTrue="1" operator="equal">
      <formula>0</formula>
    </cfRule>
    <cfRule type="cellIs" dxfId="194" priority="256" stopIfTrue="1" operator="greaterThan">
      <formula>0.0000001</formula>
    </cfRule>
    <cfRule type="cellIs" dxfId="193" priority="257" stopIfTrue="1" operator="equal">
      <formula>0</formula>
    </cfRule>
    <cfRule type="cellIs" dxfId="192" priority="258" stopIfTrue="1" operator="greaterThan">
      <formula>0.0000001</formula>
    </cfRule>
    <cfRule type="cellIs" dxfId="191" priority="259" stopIfTrue="1" operator="equal">
      <formula>0</formula>
    </cfRule>
    <cfRule type="cellIs" dxfId="190" priority="260" stopIfTrue="1" operator="greaterThan">
      <formula>0.0000001</formula>
    </cfRule>
    <cfRule type="cellIs" dxfId="189" priority="261" stopIfTrue="1" operator="equal">
      <formula>0</formula>
    </cfRule>
    <cfRule type="cellIs" dxfId="188" priority="262" stopIfTrue="1" operator="greaterThan">
      <formula>0.0000001</formula>
    </cfRule>
    <cfRule type="cellIs" dxfId="187" priority="263" stopIfTrue="1" operator="equal">
      <formula>0</formula>
    </cfRule>
    <cfRule type="cellIs" dxfId="186" priority="264" stopIfTrue="1" operator="greaterThan">
      <formula>0.0000001</formula>
    </cfRule>
    <cfRule type="cellIs" dxfId="185" priority="265" stopIfTrue="1" operator="equal">
      <formula>0</formula>
    </cfRule>
    <cfRule type="cellIs" dxfId="184" priority="266" stopIfTrue="1" operator="greaterThan">
      <formula>0.0000001</formula>
    </cfRule>
    <cfRule type="cellIs" dxfId="183" priority="267" stopIfTrue="1" operator="equal">
      <formula>0</formula>
    </cfRule>
    <cfRule type="cellIs" dxfId="182" priority="253" stopIfTrue="1" operator="equal">
      <formula>0</formula>
    </cfRule>
    <cfRule type="cellIs" dxfId="181" priority="251" stopIfTrue="1" operator="equal">
      <formula>0</formula>
    </cfRule>
    <cfRule type="cellIs" dxfId="180" priority="268" stopIfTrue="1" operator="greaterThan">
      <formula>0.0000001</formula>
    </cfRule>
    <cfRule type="cellIs" dxfId="179" priority="269" stopIfTrue="1" operator="equal">
      <formula>0</formula>
    </cfRule>
    <cfRule type="cellIs" dxfId="178" priority="241" stopIfTrue="1" operator="equal">
      <formula>0</formula>
    </cfRule>
    <cfRule type="cellIs" dxfId="177" priority="242" stopIfTrue="1" operator="greaterThan">
      <formula>0.0000001</formula>
    </cfRule>
    <cfRule type="cellIs" dxfId="176" priority="243" stopIfTrue="1" operator="equal">
      <formula>0</formula>
    </cfRule>
    <cfRule type="cellIs" dxfId="175" priority="244" stopIfTrue="1" operator="greaterThan">
      <formula>0.0000001</formula>
    </cfRule>
    <cfRule type="cellIs" dxfId="174" priority="270" stopIfTrue="1" operator="greaterThan">
      <formula>0.0000001</formula>
    </cfRule>
  </conditionalFormatting>
  <conditionalFormatting sqref="F20">
    <cfRule type="cellIs" dxfId="173" priority="815" stopIfTrue="1" operator="equal">
      <formula>0</formula>
    </cfRule>
    <cfRule type="cellIs" dxfId="172" priority="814" stopIfTrue="1" operator="greaterThan">
      <formula>0.0000001</formula>
    </cfRule>
    <cfRule type="cellIs" dxfId="171" priority="813" stopIfTrue="1" operator="equal">
      <formula>0</formula>
    </cfRule>
    <cfRule type="cellIs" dxfId="170" priority="812" stopIfTrue="1" operator="greaterThan">
      <formula>0.0000001</formula>
    </cfRule>
    <cfRule type="cellIs" dxfId="169" priority="811" stopIfTrue="1" operator="equal">
      <formula>0</formula>
    </cfRule>
    <cfRule type="cellIs" dxfId="168" priority="810" stopIfTrue="1" operator="greaterThan">
      <formula>0.0000001</formula>
    </cfRule>
    <cfRule type="cellIs" dxfId="167" priority="809" stopIfTrue="1" operator="equal">
      <formula>0</formula>
    </cfRule>
    <cfRule type="cellIs" dxfId="166" priority="808" stopIfTrue="1" operator="greaterThan">
      <formula>0.0000001</formula>
    </cfRule>
    <cfRule type="cellIs" dxfId="165" priority="807" stopIfTrue="1" operator="equal">
      <formula>0</formula>
    </cfRule>
    <cfRule type="cellIs" dxfId="164" priority="806" stopIfTrue="1" operator="greaterThan">
      <formula>0.0000001</formula>
    </cfRule>
    <cfRule type="cellIs" dxfId="163" priority="805" stopIfTrue="1" operator="equal">
      <formula>0</formula>
    </cfRule>
    <cfRule type="cellIs" dxfId="162" priority="834" stopIfTrue="1" operator="greaterThan">
      <formula>0.0000001</formula>
    </cfRule>
    <cfRule type="cellIs" dxfId="161" priority="827" stopIfTrue="1" operator="equal">
      <formula>0</formula>
    </cfRule>
    <cfRule type="cellIs" dxfId="160" priority="832" stopIfTrue="1" operator="greaterThan">
      <formula>0.0000001</formula>
    </cfRule>
    <cfRule type="cellIs" dxfId="159" priority="831" stopIfTrue="1" operator="equal">
      <formula>0</formula>
    </cfRule>
    <cfRule type="cellIs" dxfId="158" priority="830" stopIfTrue="1" operator="greaterThan">
      <formula>0.0000001</formula>
    </cfRule>
    <cfRule type="cellIs" dxfId="157" priority="829" stopIfTrue="1" operator="equal">
      <formula>0</formula>
    </cfRule>
    <cfRule type="cellIs" dxfId="156" priority="828" stopIfTrue="1" operator="greaterThan">
      <formula>0.0000001</formula>
    </cfRule>
    <cfRule type="cellIs" dxfId="155" priority="826" stopIfTrue="1" operator="greaterThan">
      <formula>0.0000001</formula>
    </cfRule>
    <cfRule type="cellIs" dxfId="154" priority="825" stopIfTrue="1" operator="equal">
      <formula>0</formula>
    </cfRule>
    <cfRule type="cellIs" dxfId="153" priority="824" stopIfTrue="1" operator="greaterThan">
      <formula>0.0000001</formula>
    </cfRule>
    <cfRule type="cellIs" dxfId="152" priority="823" stopIfTrue="1" operator="equal">
      <formula>0</formula>
    </cfRule>
    <cfRule type="cellIs" dxfId="151" priority="822" stopIfTrue="1" operator="greaterThan">
      <formula>0.0000001</formula>
    </cfRule>
    <cfRule type="cellIs" dxfId="150" priority="821" stopIfTrue="1" operator="equal">
      <formula>0</formula>
    </cfRule>
    <cfRule type="cellIs" dxfId="149" priority="820" stopIfTrue="1" operator="greaterThan">
      <formula>0.0000001</formula>
    </cfRule>
    <cfRule type="cellIs" dxfId="148" priority="819" stopIfTrue="1" operator="equal">
      <formula>0</formula>
    </cfRule>
    <cfRule type="cellIs" dxfId="147" priority="818" stopIfTrue="1" operator="greaterThan">
      <formula>0.0000001</formula>
    </cfRule>
    <cfRule type="cellIs" dxfId="146" priority="817" stopIfTrue="1" operator="equal">
      <formula>0</formula>
    </cfRule>
    <cfRule type="cellIs" dxfId="145" priority="816" stopIfTrue="1" operator="greaterThan">
      <formula>0.0000001</formula>
    </cfRule>
  </conditionalFormatting>
  <conditionalFormatting sqref="F22">
    <cfRule type="cellIs" dxfId="144" priority="174" stopIfTrue="1" operator="greaterThan">
      <formula>0.0000001</formula>
    </cfRule>
    <cfRule type="cellIs" dxfId="143" priority="152" stopIfTrue="1" operator="greaterThan">
      <formula>0.0000001</formula>
    </cfRule>
    <cfRule type="cellIs" dxfId="142" priority="153" stopIfTrue="1" operator="equal">
      <formula>0</formula>
    </cfRule>
    <cfRule type="cellIs" dxfId="141" priority="173" stopIfTrue="1" operator="equal">
      <formula>0</formula>
    </cfRule>
    <cfRule type="cellIs" dxfId="140" priority="175" stopIfTrue="1" operator="equal">
      <formula>0</formula>
    </cfRule>
    <cfRule type="cellIs" dxfId="139" priority="177" stopIfTrue="1" operator="equal">
      <formula>0</formula>
    </cfRule>
    <cfRule type="cellIs" dxfId="138" priority="176" stopIfTrue="1" operator="greaterThan">
      <formula>0.0000001</formula>
    </cfRule>
    <cfRule type="cellIs" dxfId="137" priority="168" stopIfTrue="1" operator="greaterThan">
      <formula>0.0000001</formula>
    </cfRule>
    <cfRule type="cellIs" dxfId="136" priority="172" stopIfTrue="1" operator="greaterThan">
      <formula>0.0000001</formula>
    </cfRule>
    <cfRule type="cellIs" dxfId="135" priority="180" stopIfTrue="1" operator="greaterThan">
      <formula>0.0000001</formula>
    </cfRule>
    <cfRule type="cellIs" dxfId="134" priority="178" stopIfTrue="1" operator="greaterThan">
      <formula>0.0000001</formula>
    </cfRule>
    <cfRule type="cellIs" dxfId="133" priority="171" stopIfTrue="1" operator="equal">
      <formula>0</formula>
    </cfRule>
    <cfRule type="cellIs" dxfId="132" priority="170" stopIfTrue="1" operator="greaterThan">
      <formula>0.0000001</formula>
    </cfRule>
    <cfRule type="cellIs" dxfId="131" priority="169" stopIfTrue="1" operator="equal">
      <formula>0</formula>
    </cfRule>
    <cfRule type="cellIs" dxfId="130" priority="167" stopIfTrue="1" operator="equal">
      <formula>0</formula>
    </cfRule>
    <cfRule type="cellIs" dxfId="129" priority="166" stopIfTrue="1" operator="greaterThan">
      <formula>0.0000001</formula>
    </cfRule>
    <cfRule type="cellIs" dxfId="128" priority="165" stopIfTrue="1" operator="equal">
      <formula>0</formula>
    </cfRule>
    <cfRule type="cellIs" dxfId="127" priority="164" stopIfTrue="1" operator="greaterThan">
      <formula>0.0000001</formula>
    </cfRule>
    <cfRule type="cellIs" dxfId="126" priority="163" stopIfTrue="1" operator="equal">
      <formula>0</formula>
    </cfRule>
    <cfRule type="cellIs" dxfId="125" priority="162" stopIfTrue="1" operator="greaterThan">
      <formula>0.0000001</formula>
    </cfRule>
    <cfRule type="cellIs" dxfId="124" priority="161" stopIfTrue="1" operator="equal">
      <formula>0</formula>
    </cfRule>
    <cfRule type="cellIs" dxfId="123" priority="160" stopIfTrue="1" operator="greaterThan">
      <formula>0.0000001</formula>
    </cfRule>
    <cfRule type="cellIs" dxfId="122" priority="159" stopIfTrue="1" operator="equal">
      <formula>0</formula>
    </cfRule>
    <cfRule type="cellIs" dxfId="121" priority="158" stopIfTrue="1" operator="greaterThan">
      <formula>0.0000001</formula>
    </cfRule>
    <cfRule type="cellIs" dxfId="120" priority="157" stopIfTrue="1" operator="equal">
      <formula>0</formula>
    </cfRule>
    <cfRule type="cellIs" dxfId="119" priority="156" stopIfTrue="1" operator="greaterThan">
      <formula>0.0000001</formula>
    </cfRule>
    <cfRule type="cellIs" dxfId="118" priority="155" stopIfTrue="1" operator="equal">
      <formula>0</formula>
    </cfRule>
    <cfRule type="cellIs" dxfId="117" priority="154" stopIfTrue="1" operator="greaterThan">
      <formula>0.0000001</formula>
    </cfRule>
  </conditionalFormatting>
  <conditionalFormatting sqref="F24">
    <cfRule type="cellIs" dxfId="116" priority="129" stopIfTrue="1" operator="equal">
      <formula>0</formula>
    </cfRule>
    <cfRule type="cellIs" dxfId="115" priority="145" stopIfTrue="1" operator="equal">
      <formula>0</formula>
    </cfRule>
    <cfRule type="cellIs" dxfId="114" priority="134" stopIfTrue="1" operator="greaterThan">
      <formula>0.0000001</formula>
    </cfRule>
    <cfRule type="cellIs" dxfId="113" priority="138" stopIfTrue="1" operator="greaterThan">
      <formula>0.0000001</formula>
    </cfRule>
    <cfRule type="cellIs" dxfId="112" priority="139" stopIfTrue="1" operator="equal">
      <formula>0</formula>
    </cfRule>
    <cfRule type="cellIs" dxfId="111" priority="140" stopIfTrue="1" operator="greaterThan">
      <formula>0.0000001</formula>
    </cfRule>
    <cfRule type="cellIs" dxfId="110" priority="127" stopIfTrue="1" operator="equal">
      <formula>0</formula>
    </cfRule>
    <cfRule type="cellIs" dxfId="109" priority="141" stopIfTrue="1" operator="equal">
      <formula>0</formula>
    </cfRule>
    <cfRule type="cellIs" dxfId="108" priority="142" stopIfTrue="1" operator="greaterThan">
      <formula>0.0000001</formula>
    </cfRule>
    <cfRule type="cellIs" dxfId="107" priority="143" stopIfTrue="1" operator="equal">
      <formula>0</formula>
    </cfRule>
    <cfRule type="cellIs" dxfId="106" priority="144" stopIfTrue="1" operator="greaterThan">
      <formula>0.0000001</formula>
    </cfRule>
    <cfRule type="cellIs" dxfId="105" priority="146" stopIfTrue="1" operator="greaterThan">
      <formula>0.0000001</formula>
    </cfRule>
    <cfRule type="cellIs" dxfId="104" priority="147" stopIfTrue="1" operator="equal">
      <formula>0</formula>
    </cfRule>
    <cfRule type="cellIs" dxfId="103" priority="148" stopIfTrue="1" operator="greaterThan">
      <formula>0.0000001</formula>
    </cfRule>
    <cfRule type="cellIs" dxfId="102" priority="150" stopIfTrue="1" operator="greaterThan">
      <formula>0.0000001</formula>
    </cfRule>
    <cfRule type="cellIs" dxfId="101" priority="122" stopIfTrue="1" operator="greaterThan">
      <formula>0.0000001</formula>
    </cfRule>
    <cfRule type="cellIs" dxfId="100" priority="123" stopIfTrue="1" operator="equal">
      <formula>0</formula>
    </cfRule>
    <cfRule type="cellIs" dxfId="99" priority="124" stopIfTrue="1" operator="greaterThan">
      <formula>0.0000001</formula>
    </cfRule>
    <cfRule type="cellIs" dxfId="98" priority="125" stopIfTrue="1" operator="equal">
      <formula>0</formula>
    </cfRule>
    <cfRule type="cellIs" dxfId="97" priority="126" stopIfTrue="1" operator="greaterThan">
      <formula>0.0000001</formula>
    </cfRule>
    <cfRule type="cellIs" dxfId="96" priority="130" stopIfTrue="1" operator="greaterThan">
      <formula>0.0000001</formula>
    </cfRule>
    <cfRule type="cellIs" dxfId="95" priority="131" stopIfTrue="1" operator="equal">
      <formula>0</formula>
    </cfRule>
    <cfRule type="cellIs" dxfId="94" priority="132" stopIfTrue="1" operator="greaterThan">
      <formula>0.0000001</formula>
    </cfRule>
    <cfRule type="cellIs" dxfId="93" priority="133" stopIfTrue="1" operator="equal">
      <formula>0</formula>
    </cfRule>
    <cfRule type="cellIs" dxfId="92" priority="128" stopIfTrue="1" operator="greaterThan">
      <formula>0.0000001</formula>
    </cfRule>
    <cfRule type="cellIs" dxfId="91" priority="135" stopIfTrue="1" operator="equal">
      <formula>0</formula>
    </cfRule>
    <cfRule type="cellIs" dxfId="90" priority="136" stopIfTrue="1" operator="greaterThan">
      <formula>0.0000001</formula>
    </cfRule>
    <cfRule type="cellIs" dxfId="89" priority="137" stopIfTrue="1" operator="equal">
      <formula>0</formula>
    </cfRule>
  </conditionalFormatting>
  <conditionalFormatting sqref="F22:G22">
    <cfRule type="cellIs" dxfId="88" priority="119" stopIfTrue="1" operator="equal">
      <formula>0</formula>
    </cfRule>
  </conditionalFormatting>
  <conditionalFormatting sqref="F24:G24">
    <cfRule type="cellIs" dxfId="87" priority="89" stopIfTrue="1" operator="equal">
      <formula>0</formula>
    </cfRule>
  </conditionalFormatting>
  <conditionalFormatting sqref="G20">
    <cfRule type="cellIs" dxfId="86" priority="850" stopIfTrue="1" operator="greaterThan">
      <formula>0.0000001</formula>
    </cfRule>
    <cfRule type="cellIs" dxfId="85" priority="849" stopIfTrue="1" operator="equal">
      <formula>0</formula>
    </cfRule>
    <cfRule type="cellIs" dxfId="84" priority="848" stopIfTrue="1" operator="greaterThan">
      <formula>0.0000001</formula>
    </cfRule>
    <cfRule type="cellIs" dxfId="83" priority="847" stopIfTrue="1" operator="equal">
      <formula>0</formula>
    </cfRule>
    <cfRule type="cellIs" dxfId="82" priority="846" stopIfTrue="1" operator="greaterThan">
      <formula>0.0000001</formula>
    </cfRule>
    <cfRule type="cellIs" dxfId="81" priority="845" stopIfTrue="1" operator="equal">
      <formula>0</formula>
    </cfRule>
    <cfRule type="cellIs" dxfId="80" priority="844" stopIfTrue="1" operator="greaterThan">
      <formula>0.0000001</formula>
    </cfRule>
    <cfRule type="cellIs" dxfId="79" priority="843" stopIfTrue="1" operator="equal">
      <formula>0</formula>
    </cfRule>
    <cfRule type="cellIs" dxfId="78" priority="841" stopIfTrue="1" operator="equal">
      <formula>0</formula>
    </cfRule>
    <cfRule type="cellIs" dxfId="77" priority="840" stopIfTrue="1" operator="greaterThan">
      <formula>0.0000001</formula>
    </cfRule>
    <cfRule type="cellIs" dxfId="76" priority="839" stopIfTrue="1" operator="equal">
      <formula>0</formula>
    </cfRule>
    <cfRule type="cellIs" dxfId="75" priority="838" stopIfTrue="1" operator="greaterThan">
      <formula>0.0000001</formula>
    </cfRule>
    <cfRule type="cellIs" dxfId="74" priority="837" stopIfTrue="1" operator="equal">
      <formula>0</formula>
    </cfRule>
    <cfRule type="cellIs" dxfId="73" priority="836" stopIfTrue="1" operator="greaterThan">
      <formula>0.0000001</formula>
    </cfRule>
    <cfRule type="cellIs" dxfId="72" priority="842" stopIfTrue="1" operator="greaterThan">
      <formula>0.0000001</formula>
    </cfRule>
    <cfRule type="cellIs" dxfId="71" priority="864" stopIfTrue="1" operator="greaterThan">
      <formula>0.0000001</formula>
    </cfRule>
    <cfRule type="cellIs" dxfId="70" priority="863" stopIfTrue="1" operator="equal">
      <formula>0</formula>
    </cfRule>
    <cfRule type="cellIs" dxfId="69" priority="862" stopIfTrue="1" operator="greaterThan">
      <formula>0.0000001</formula>
    </cfRule>
    <cfRule type="cellIs" dxfId="68" priority="861" stopIfTrue="1" operator="equal">
      <formula>0</formula>
    </cfRule>
    <cfRule type="cellIs" dxfId="67" priority="860" stopIfTrue="1" operator="greaterThan">
      <formula>0.0000001</formula>
    </cfRule>
    <cfRule type="cellIs" dxfId="66" priority="859" stopIfTrue="1" operator="equal">
      <formula>0</formula>
    </cfRule>
    <cfRule type="cellIs" dxfId="65" priority="858" stopIfTrue="1" operator="greaterThan">
      <formula>0.0000001</formula>
    </cfRule>
    <cfRule type="cellIs" dxfId="64" priority="857" stopIfTrue="1" operator="equal">
      <formula>0</formula>
    </cfRule>
    <cfRule type="cellIs" dxfId="63" priority="856" stopIfTrue="1" operator="greaterThan">
      <formula>0.0000001</formula>
    </cfRule>
    <cfRule type="cellIs" dxfId="62" priority="855" stopIfTrue="1" operator="equal">
      <formula>0</formula>
    </cfRule>
    <cfRule type="cellIs" dxfId="61" priority="854" stopIfTrue="1" operator="greaterThan">
      <formula>0.0000001</formula>
    </cfRule>
    <cfRule type="cellIs" dxfId="60" priority="853" stopIfTrue="1" operator="equal">
      <formula>0</formula>
    </cfRule>
    <cfRule type="cellIs" dxfId="59" priority="852" stopIfTrue="1" operator="greaterThan">
      <formula>0.0000001</formula>
    </cfRule>
    <cfRule type="cellIs" dxfId="58" priority="851" stopIfTrue="1" operator="equal">
      <formula>0</formula>
    </cfRule>
  </conditionalFormatting>
  <conditionalFormatting sqref="G22">
    <cfRule type="cellIs" dxfId="57" priority="111" stopIfTrue="1" operator="equal">
      <formula>0</formula>
    </cfRule>
    <cfRule type="cellIs" dxfId="56" priority="110" stopIfTrue="1" operator="greaterThan">
      <formula>0.0000001</formula>
    </cfRule>
    <cfRule type="cellIs" dxfId="55" priority="109" stopIfTrue="1" operator="equal">
      <formula>0</formula>
    </cfRule>
    <cfRule type="cellIs" dxfId="54" priority="108" stopIfTrue="1" operator="greaterThan">
      <formula>0.0000001</formula>
    </cfRule>
    <cfRule type="cellIs" dxfId="53" priority="107" stopIfTrue="1" operator="equal">
      <formula>0</formula>
    </cfRule>
    <cfRule type="cellIs" dxfId="52" priority="106" stopIfTrue="1" operator="greaterThan">
      <formula>0.0000001</formula>
    </cfRule>
    <cfRule type="cellIs" dxfId="51" priority="105" stopIfTrue="1" operator="equal">
      <formula>0</formula>
    </cfRule>
    <cfRule type="cellIs" dxfId="50" priority="104" stopIfTrue="1" operator="greaterThan">
      <formula>0.0000001</formula>
    </cfRule>
    <cfRule type="cellIs" dxfId="49" priority="103" stopIfTrue="1" operator="equal">
      <formula>0</formula>
    </cfRule>
    <cfRule type="cellIs" dxfId="48" priority="102" stopIfTrue="1" operator="greaterThan">
      <formula>0.0000001</formula>
    </cfRule>
    <cfRule type="cellIs" dxfId="47" priority="101" stopIfTrue="1" operator="equal">
      <formula>0</formula>
    </cfRule>
    <cfRule type="cellIs" dxfId="46" priority="100" stopIfTrue="1" operator="greaterThan">
      <formula>0.0000001</formula>
    </cfRule>
    <cfRule type="cellIs" dxfId="45" priority="99" stopIfTrue="1" operator="equal">
      <formula>0</formula>
    </cfRule>
    <cfRule type="cellIs" dxfId="44" priority="98" stopIfTrue="1" operator="greaterThan">
      <formula>0.0000001</formula>
    </cfRule>
    <cfRule type="cellIs" dxfId="43" priority="112" stopIfTrue="1" operator="greaterThan">
      <formula>0.0000001</formula>
    </cfRule>
    <cfRule type="cellIs" dxfId="42" priority="93" stopIfTrue="1" operator="equal">
      <formula>0</formula>
    </cfRule>
    <cfRule type="cellIs" dxfId="41" priority="97" stopIfTrue="1" operator="equal">
      <formula>0</formula>
    </cfRule>
    <cfRule type="cellIs" dxfId="40" priority="95" stopIfTrue="1" operator="equal">
      <formula>0</formula>
    </cfRule>
    <cfRule type="cellIs" dxfId="39" priority="96" stopIfTrue="1" operator="greaterThan">
      <formula>0.0000001</formula>
    </cfRule>
    <cfRule type="cellIs" dxfId="38" priority="120" stopIfTrue="1" operator="greaterThan">
      <formula>0.0000001</formula>
    </cfRule>
    <cfRule type="cellIs" dxfId="37" priority="118" stopIfTrue="1" operator="greaterThan">
      <formula>0.0000001</formula>
    </cfRule>
    <cfRule type="cellIs" dxfId="36" priority="117" stopIfTrue="1" operator="equal">
      <formula>0</formula>
    </cfRule>
    <cfRule type="cellIs" dxfId="35" priority="116" stopIfTrue="1" operator="greaterThan">
      <formula>0.0000001</formula>
    </cfRule>
    <cfRule type="cellIs" dxfId="34" priority="115" stopIfTrue="1" operator="equal">
      <formula>0</formula>
    </cfRule>
    <cfRule type="cellIs" dxfId="33" priority="114" stopIfTrue="1" operator="greaterThan">
      <formula>0.0000001</formula>
    </cfRule>
    <cfRule type="cellIs" dxfId="32" priority="91" stopIfTrue="1" operator="equal">
      <formula>0</formula>
    </cfRule>
    <cfRule type="cellIs" dxfId="31" priority="92" stopIfTrue="1" operator="greaterThan">
      <formula>0.0000001</formula>
    </cfRule>
    <cfRule type="cellIs" dxfId="30" priority="94" stopIfTrue="1" operator="greaterThan">
      <formula>0.0000001</formula>
    </cfRule>
    <cfRule type="cellIs" dxfId="29" priority="113" stopIfTrue="1" operator="equal">
      <formula>0</formula>
    </cfRule>
  </conditionalFormatting>
  <conditionalFormatting sqref="G24">
    <cfRule type="cellIs" dxfId="28" priority="64" stopIfTrue="1" operator="greaterThan">
      <formula>0.0000001</formula>
    </cfRule>
    <cfRule type="cellIs" dxfId="27" priority="65" stopIfTrue="1" operator="equal">
      <formula>0</formula>
    </cfRule>
    <cfRule type="cellIs" dxfId="26" priority="66" stopIfTrue="1" operator="greaterThan">
      <formula>0.0000001</formula>
    </cfRule>
    <cfRule type="cellIs" dxfId="25" priority="86" stopIfTrue="1" operator="greaterThan">
      <formula>0.0000001</formula>
    </cfRule>
    <cfRule type="cellIs" dxfId="24" priority="67" stopIfTrue="1" operator="equal">
      <formula>0</formula>
    </cfRule>
    <cfRule type="cellIs" dxfId="23" priority="68" stopIfTrue="1" operator="greaterThan">
      <formula>0.0000001</formula>
    </cfRule>
    <cfRule type="cellIs" dxfId="22" priority="69" stopIfTrue="1" operator="equal">
      <formula>0</formula>
    </cfRule>
    <cfRule type="cellIs" dxfId="21" priority="70" stopIfTrue="1" operator="greaterThan">
      <formula>0.0000001</formula>
    </cfRule>
    <cfRule type="cellIs" dxfId="20" priority="71" stopIfTrue="1" operator="equal">
      <formula>0</formula>
    </cfRule>
    <cfRule type="cellIs" dxfId="19" priority="87" stopIfTrue="1" operator="equal">
      <formula>0</formula>
    </cfRule>
    <cfRule type="cellIs" dxfId="18" priority="88" stopIfTrue="1" operator="greaterThan">
      <formula>0.0000001</formula>
    </cfRule>
    <cfRule type="cellIs" dxfId="17" priority="72" stopIfTrue="1" operator="greaterThan">
      <formula>0.0000001</formula>
    </cfRule>
    <cfRule type="cellIs" dxfId="16" priority="84" stopIfTrue="1" operator="greaterThan">
      <formula>0.0000001</formula>
    </cfRule>
    <cfRule type="cellIs" dxfId="15" priority="85" stopIfTrue="1" operator="equal">
      <formula>0</formula>
    </cfRule>
    <cfRule type="cellIs" dxfId="14" priority="75" stopIfTrue="1" operator="equal">
      <formula>0</formula>
    </cfRule>
    <cfRule type="cellIs" dxfId="13" priority="62" stopIfTrue="1" operator="greaterThan">
      <formula>0.0000001</formula>
    </cfRule>
    <cfRule type="cellIs" dxfId="12" priority="63" stopIfTrue="1" operator="equal">
      <formula>0</formula>
    </cfRule>
    <cfRule type="cellIs" dxfId="11" priority="90" stopIfTrue="1" operator="greaterThan">
      <formula>0.0000001</formula>
    </cfRule>
    <cfRule type="cellIs" dxfId="10" priority="76" stopIfTrue="1" operator="greaterThan">
      <formula>0.0000001</formula>
    </cfRule>
    <cfRule type="cellIs" dxfId="9" priority="77" stopIfTrue="1" operator="equal">
      <formula>0</formula>
    </cfRule>
    <cfRule type="cellIs" dxfId="8" priority="78" stopIfTrue="1" operator="greaterThan">
      <formula>0.0000001</formula>
    </cfRule>
    <cfRule type="cellIs" dxfId="7" priority="73" stopIfTrue="1" operator="equal">
      <formula>0</formula>
    </cfRule>
    <cfRule type="cellIs" dxfId="6" priority="79" stopIfTrue="1" operator="equal">
      <formula>0</formula>
    </cfRule>
    <cfRule type="cellIs" dxfId="5" priority="80" stopIfTrue="1" operator="greaterThan">
      <formula>0.0000001</formula>
    </cfRule>
    <cfRule type="cellIs" dxfId="4" priority="81" stopIfTrue="1" operator="equal">
      <formula>0</formula>
    </cfRule>
    <cfRule type="cellIs" dxfId="3" priority="82" stopIfTrue="1" operator="greaterThan">
      <formula>0.0000001</formula>
    </cfRule>
    <cfRule type="cellIs" dxfId="2" priority="74" stopIfTrue="1" operator="greaterThan">
      <formula>0.0000001</formula>
    </cfRule>
    <cfRule type="cellIs" dxfId="1" priority="83" stopIfTrue="1" operator="equal">
      <formula>0</formula>
    </cfRule>
    <cfRule type="cellIs" dxfId="0" priority="61" stopIfTrue="1" operator="equal">
      <formula>0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3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69"/>
  <sheetViews>
    <sheetView topLeftCell="A37" zoomScale="115" zoomScaleNormal="115" workbookViewId="0">
      <selection activeCell="F40" sqref="F40"/>
    </sheetView>
  </sheetViews>
  <sheetFormatPr defaultRowHeight="12.75" x14ac:dyDescent="0.2"/>
  <cols>
    <col min="1" max="1" width="21" style="5" customWidth="1"/>
    <col min="2" max="2" width="16" style="5" customWidth="1"/>
    <col min="3" max="3" width="67" style="5" customWidth="1"/>
    <col min="4" max="4" width="20" style="5" customWidth="1"/>
    <col min="5" max="5" width="12.42578125" style="5" customWidth="1"/>
    <col min="6" max="6" width="22.28515625" style="5" customWidth="1"/>
    <col min="7" max="7" width="14" style="5" bestFit="1" customWidth="1"/>
    <col min="8" max="16384" width="9.140625" style="5"/>
  </cols>
  <sheetData>
    <row r="1" spans="1:7" ht="30.75" thickBot="1" x14ac:dyDescent="0.25">
      <c r="A1" s="345"/>
      <c r="B1" s="346"/>
      <c r="C1" s="346"/>
      <c r="D1" s="346"/>
      <c r="E1" s="346"/>
      <c r="F1" s="346"/>
      <c r="G1" s="346"/>
    </row>
    <row r="2" spans="1:7" ht="13.5" thickBot="1" x14ac:dyDescent="0.25">
      <c r="A2" s="345"/>
      <c r="B2" s="347"/>
      <c r="C2" s="347"/>
      <c r="D2" s="347"/>
      <c r="E2" s="347"/>
      <c r="F2" s="347"/>
      <c r="G2" s="347"/>
    </row>
    <row r="3" spans="1:7" ht="13.5" thickBot="1" x14ac:dyDescent="0.25">
      <c r="A3" s="345"/>
      <c r="B3" s="188"/>
      <c r="C3" s="188"/>
      <c r="D3" s="188"/>
      <c r="E3" s="188"/>
      <c r="F3" s="188"/>
      <c r="G3" s="348"/>
    </row>
    <row r="4" spans="1:7" ht="18.75" thickBot="1" x14ac:dyDescent="0.25">
      <c r="A4" s="345"/>
      <c r="B4" s="349"/>
      <c r="C4" s="349"/>
      <c r="D4" s="349"/>
      <c r="E4" s="349"/>
      <c r="F4" s="349"/>
      <c r="G4" s="349"/>
    </row>
    <row r="5" spans="1:7" ht="13.5" thickBot="1" x14ac:dyDescent="0.25">
      <c r="A5" s="345"/>
      <c r="B5" s="350"/>
      <c r="C5" s="351"/>
      <c r="D5" s="351"/>
      <c r="E5" s="352"/>
      <c r="F5" s="352"/>
      <c r="G5" s="348"/>
    </row>
    <row r="6" spans="1:7" ht="15.75" x14ac:dyDescent="0.2">
      <c r="A6" s="366" t="s">
        <v>0</v>
      </c>
      <c r="B6" s="367" t="str">
        <f>Orçamento!B6</f>
        <v>EXECUÇÃO DE PAVIMENTAÇÃO, RECAPEAMENTO ASFÁLTICO E DRENAGEM NA ESTRADA DO ITAQUI</v>
      </c>
      <c r="C6" s="368"/>
      <c r="D6" s="368"/>
      <c r="E6" s="368"/>
      <c r="F6" s="368"/>
      <c r="G6" s="369"/>
    </row>
    <row r="7" spans="1:7" ht="15.75" x14ac:dyDescent="0.2">
      <c r="A7" s="370"/>
      <c r="B7" s="371"/>
      <c r="C7" s="371"/>
      <c r="D7" s="371"/>
      <c r="E7" s="372"/>
      <c r="F7" s="372"/>
      <c r="G7" s="373"/>
    </row>
    <row r="8" spans="1:7" ht="15.75" customHeight="1" x14ac:dyDescent="0.2">
      <c r="A8" s="331" t="str">
        <f>Orçamento!A7</f>
        <v>Tipo de Intervenção: Pavimentação Asfáltica</v>
      </c>
      <c r="B8" s="331"/>
      <c r="C8" s="331"/>
      <c r="D8" s="331"/>
      <c r="E8" s="374"/>
      <c r="F8" s="375"/>
      <c r="G8" s="376"/>
    </row>
    <row r="9" spans="1:7" ht="15.75" x14ac:dyDescent="0.2">
      <c r="A9" s="371"/>
      <c r="B9" s="371"/>
      <c r="C9" s="371"/>
      <c r="D9" s="371"/>
      <c r="E9" s="377"/>
      <c r="F9" s="374"/>
      <c r="G9" s="378"/>
    </row>
    <row r="10" spans="1:7" ht="15.75" x14ac:dyDescent="0.2">
      <c r="A10" s="379" t="str">
        <f>Orçamento!A8</f>
        <v>Endereço :</v>
      </c>
      <c r="B10" s="24" t="str">
        <f>Orçamento!B8</f>
        <v>Estrada do Itaqui - Jardim Nova Itapevi</v>
      </c>
      <c r="C10" s="24"/>
      <c r="D10" s="24"/>
      <c r="E10" s="374"/>
      <c r="F10" s="380" t="s">
        <v>3</v>
      </c>
      <c r="G10" s="381">
        <f>Orçamento!I8</f>
        <v>0</v>
      </c>
    </row>
    <row r="11" spans="1:7" ht="15.75" x14ac:dyDescent="0.2">
      <c r="A11" s="370"/>
      <c r="B11" s="371"/>
      <c r="C11" s="371"/>
      <c r="D11" s="371"/>
      <c r="E11" s="377"/>
      <c r="F11" s="374"/>
      <c r="G11" s="378"/>
    </row>
    <row r="12" spans="1:7" ht="16.5" thickBot="1" x14ac:dyDescent="0.25">
      <c r="A12" s="382" t="s">
        <v>47</v>
      </c>
      <c r="B12" s="383" t="str">
        <f>Orçamento!B9</f>
        <v>SINAPI 06/25 | SICRO 04/2025 | CDHU 198 | SIURB 01/2025</v>
      </c>
      <c r="C12" s="384"/>
      <c r="D12" s="385"/>
      <c r="E12" s="374"/>
      <c r="F12" s="386"/>
      <c r="G12" s="387"/>
    </row>
    <row r="13" spans="1:7" ht="15.75" x14ac:dyDescent="0.2">
      <c r="A13" s="371"/>
      <c r="B13" s="388"/>
      <c r="C13" s="389"/>
      <c r="D13" s="389"/>
      <c r="E13" s="389"/>
      <c r="F13" s="390"/>
      <c r="G13" s="391"/>
    </row>
    <row r="14" spans="1:7" ht="15.75" x14ac:dyDescent="0.2">
      <c r="A14" s="392" t="s">
        <v>48</v>
      </c>
      <c r="B14" s="393"/>
      <c r="C14" s="393"/>
      <c r="D14" s="393"/>
      <c r="E14" s="393"/>
      <c r="F14" s="393"/>
      <c r="G14" s="394"/>
    </row>
    <row r="15" spans="1:7" x14ac:dyDescent="0.2">
      <c r="A15" s="395" t="s">
        <v>49</v>
      </c>
      <c r="B15" s="396"/>
      <c r="C15" s="397" t="s">
        <v>50</v>
      </c>
      <c r="D15" s="398" t="s">
        <v>315</v>
      </c>
      <c r="E15" s="396"/>
      <c r="F15" s="399"/>
      <c r="G15" s="400">
        <f>G23</f>
        <v>0</v>
      </c>
    </row>
    <row r="16" spans="1:7" x14ac:dyDescent="0.2">
      <c r="A16" s="401"/>
      <c r="B16" s="402"/>
      <c r="C16" s="402"/>
      <c r="D16" s="402"/>
      <c r="E16" s="402"/>
      <c r="F16" s="402"/>
      <c r="G16" s="403"/>
    </row>
    <row r="17" spans="1:7" x14ac:dyDescent="0.2">
      <c r="A17" s="404" t="s">
        <v>51</v>
      </c>
      <c r="B17" s="405"/>
      <c r="C17" s="402" t="s">
        <v>12</v>
      </c>
      <c r="D17" s="402" t="s">
        <v>52</v>
      </c>
      <c r="E17" s="402" t="s">
        <v>53</v>
      </c>
      <c r="F17" s="402" t="s">
        <v>54</v>
      </c>
      <c r="G17" s="403" t="s">
        <v>55</v>
      </c>
    </row>
    <row r="18" spans="1:7" x14ac:dyDescent="0.2">
      <c r="A18" s="406" t="s">
        <v>26</v>
      </c>
      <c r="B18" s="407" t="s">
        <v>292</v>
      </c>
      <c r="C18" s="407" t="s">
        <v>56</v>
      </c>
      <c r="D18" s="408" t="s">
        <v>64</v>
      </c>
      <c r="E18" s="408">
        <v>132</v>
      </c>
      <c r="F18" s="416"/>
      <c r="G18" s="409">
        <f>ROUND(F18*E18,2)</f>
        <v>0</v>
      </c>
    </row>
    <row r="19" spans="1:7" x14ac:dyDescent="0.2">
      <c r="A19" s="406" t="s">
        <v>26</v>
      </c>
      <c r="B19" s="407" t="s">
        <v>58</v>
      </c>
      <c r="C19" s="407" t="s">
        <v>59</v>
      </c>
      <c r="D19" s="408" t="s">
        <v>57</v>
      </c>
      <c r="E19" s="408">
        <v>3</v>
      </c>
      <c r="F19" s="416"/>
      <c r="G19" s="409">
        <f t="shared" ref="G19:G22" si="0">ROUND(F19*E19,2)</f>
        <v>0</v>
      </c>
    </row>
    <row r="20" spans="1:7" x14ac:dyDescent="0.2">
      <c r="A20" s="406" t="s">
        <v>26</v>
      </c>
      <c r="B20" s="407" t="s">
        <v>60</v>
      </c>
      <c r="C20" s="407" t="s">
        <v>61</v>
      </c>
      <c r="D20" s="408" t="s">
        <v>57</v>
      </c>
      <c r="E20" s="408">
        <v>3</v>
      </c>
      <c r="F20" s="416"/>
      <c r="G20" s="409">
        <f t="shared" si="0"/>
        <v>0</v>
      </c>
    </row>
    <row r="21" spans="1:7" x14ac:dyDescent="0.2">
      <c r="A21" s="406" t="s">
        <v>26</v>
      </c>
      <c r="B21" s="407" t="s">
        <v>62</v>
      </c>
      <c r="C21" s="407" t="s">
        <v>63</v>
      </c>
      <c r="D21" s="408" t="s">
        <v>64</v>
      </c>
      <c r="E21" s="408">
        <v>36</v>
      </c>
      <c r="F21" s="416"/>
      <c r="G21" s="409">
        <f t="shared" si="0"/>
        <v>0</v>
      </c>
    </row>
    <row r="22" spans="1:7" x14ac:dyDescent="0.2">
      <c r="A22" s="406" t="s">
        <v>26</v>
      </c>
      <c r="B22" s="407" t="s">
        <v>65</v>
      </c>
      <c r="C22" s="407" t="s">
        <v>66</v>
      </c>
      <c r="D22" s="408" t="s">
        <v>64</v>
      </c>
      <c r="E22" s="408">
        <v>36</v>
      </c>
      <c r="F22" s="416"/>
      <c r="G22" s="409">
        <f t="shared" si="0"/>
        <v>0</v>
      </c>
    </row>
    <row r="23" spans="1:7" x14ac:dyDescent="0.2">
      <c r="A23" s="410" t="s">
        <v>67</v>
      </c>
      <c r="B23" s="411"/>
      <c r="C23" s="411"/>
      <c r="D23" s="411"/>
      <c r="E23" s="411"/>
      <c r="F23" s="412"/>
      <c r="G23" s="413">
        <f>SUM(G18:G22)</f>
        <v>0</v>
      </c>
    </row>
    <row r="24" spans="1:7" x14ac:dyDescent="0.2">
      <c r="A24" s="395" t="s">
        <v>68</v>
      </c>
      <c r="B24" s="396"/>
      <c r="C24" s="397" t="s">
        <v>277</v>
      </c>
      <c r="D24" s="398" t="s">
        <v>315</v>
      </c>
      <c r="E24" s="396"/>
      <c r="F24" s="399"/>
      <c r="G24" s="400">
        <f>G29</f>
        <v>0</v>
      </c>
    </row>
    <row r="25" spans="1:7" x14ac:dyDescent="0.2">
      <c r="A25" s="401"/>
      <c r="B25" s="402"/>
      <c r="C25" s="402"/>
      <c r="D25" s="402"/>
      <c r="E25" s="402"/>
      <c r="F25" s="402"/>
      <c r="G25" s="403"/>
    </row>
    <row r="26" spans="1:7" x14ac:dyDescent="0.2">
      <c r="A26" s="404" t="s">
        <v>51</v>
      </c>
      <c r="B26" s="405"/>
      <c r="C26" s="402" t="s">
        <v>12</v>
      </c>
      <c r="D26" s="402" t="s">
        <v>52</v>
      </c>
      <c r="E26" s="402" t="s">
        <v>53</v>
      </c>
      <c r="F26" s="402" t="s">
        <v>54</v>
      </c>
      <c r="G26" s="403" t="s">
        <v>55</v>
      </c>
    </row>
    <row r="27" spans="1:7" x14ac:dyDescent="0.2">
      <c r="A27" s="406" t="s">
        <v>112</v>
      </c>
      <c r="B27" s="407" t="s">
        <v>275</v>
      </c>
      <c r="C27" s="414" t="s">
        <v>276</v>
      </c>
      <c r="D27" s="408" t="s">
        <v>69</v>
      </c>
      <c r="E27" s="408">
        <v>3</v>
      </c>
      <c r="F27" s="416"/>
      <c r="G27" s="409">
        <f>ROUND(E27*F27,2)</f>
        <v>0</v>
      </c>
    </row>
    <row r="28" spans="1:7" x14ac:dyDescent="0.2">
      <c r="A28" s="406" t="s">
        <v>112</v>
      </c>
      <c r="B28" s="407" t="s">
        <v>331</v>
      </c>
      <c r="C28" s="414" t="s">
        <v>332</v>
      </c>
      <c r="D28" s="408" t="s">
        <v>69</v>
      </c>
      <c r="E28" s="408">
        <v>3</v>
      </c>
      <c r="F28" s="416"/>
      <c r="G28" s="409">
        <f>ROUND(E28*F28,2)</f>
        <v>0</v>
      </c>
    </row>
    <row r="29" spans="1:7" x14ac:dyDescent="0.2">
      <c r="A29" s="410" t="s">
        <v>67</v>
      </c>
      <c r="B29" s="411"/>
      <c r="C29" s="411"/>
      <c r="D29" s="411"/>
      <c r="E29" s="411"/>
      <c r="F29" s="412"/>
      <c r="G29" s="413">
        <f>SUM(G27:G28)</f>
        <v>0</v>
      </c>
    </row>
    <row r="30" spans="1:7" x14ac:dyDescent="0.2">
      <c r="A30" s="395" t="s">
        <v>70</v>
      </c>
      <c r="B30" s="396"/>
      <c r="C30" s="397" t="s">
        <v>76</v>
      </c>
      <c r="D30" s="398" t="s">
        <v>23</v>
      </c>
      <c r="E30" s="396"/>
      <c r="F30" s="399"/>
      <c r="G30" s="400">
        <f>G41</f>
        <v>0</v>
      </c>
    </row>
    <row r="31" spans="1:7" x14ac:dyDescent="0.2">
      <c r="A31" s="401"/>
      <c r="B31" s="402"/>
      <c r="C31" s="402"/>
      <c r="D31" s="402"/>
      <c r="E31" s="402"/>
      <c r="F31" s="402"/>
      <c r="G31" s="403"/>
    </row>
    <row r="32" spans="1:7" x14ac:dyDescent="0.2">
      <c r="A32" s="404" t="s">
        <v>51</v>
      </c>
      <c r="B32" s="405"/>
      <c r="C32" s="402" t="s">
        <v>12</v>
      </c>
      <c r="D32" s="402" t="s">
        <v>52</v>
      </c>
      <c r="E32" s="402" t="s">
        <v>53</v>
      </c>
      <c r="F32" s="402" t="s">
        <v>54</v>
      </c>
      <c r="G32" s="403" t="s">
        <v>55</v>
      </c>
    </row>
    <row r="33" spans="1:7" ht="33.75" x14ac:dyDescent="0.2">
      <c r="A33" s="406" t="s">
        <v>26</v>
      </c>
      <c r="B33" s="415">
        <v>83362</v>
      </c>
      <c r="C33" s="414" t="s">
        <v>164</v>
      </c>
      <c r="D33" s="408" t="s">
        <v>77</v>
      </c>
      <c r="E33" s="408">
        <v>1E-3</v>
      </c>
      <c r="F33" s="416"/>
      <c r="G33" s="409">
        <f t="shared" ref="G33:G40" si="1">ROUNDDOWN(E33*F33,2)</f>
        <v>0</v>
      </c>
    </row>
    <row r="34" spans="1:7" ht="22.5" x14ac:dyDescent="0.2">
      <c r="A34" s="406" t="s">
        <v>26</v>
      </c>
      <c r="B34" s="415">
        <v>89035</v>
      </c>
      <c r="C34" s="414" t="s">
        <v>78</v>
      </c>
      <c r="D34" s="408" t="s">
        <v>77</v>
      </c>
      <c r="E34" s="408">
        <v>1.6999999999999999E-3</v>
      </c>
      <c r="F34" s="416"/>
      <c r="G34" s="409">
        <f t="shared" si="1"/>
        <v>0</v>
      </c>
    </row>
    <row r="35" spans="1:7" ht="22.5" x14ac:dyDescent="0.2">
      <c r="A35" s="406" t="s">
        <v>26</v>
      </c>
      <c r="B35" s="415">
        <v>5839</v>
      </c>
      <c r="C35" s="414" t="s">
        <v>79</v>
      </c>
      <c r="D35" s="408" t="s">
        <v>77</v>
      </c>
      <c r="E35" s="408">
        <v>2E-3</v>
      </c>
      <c r="F35" s="416"/>
      <c r="G35" s="409">
        <f t="shared" si="1"/>
        <v>0</v>
      </c>
    </row>
    <row r="36" spans="1:7" ht="22.5" x14ac:dyDescent="0.2">
      <c r="A36" s="406" t="s">
        <v>26</v>
      </c>
      <c r="B36" s="415">
        <v>5841</v>
      </c>
      <c r="C36" s="414" t="s">
        <v>80</v>
      </c>
      <c r="D36" s="408" t="s">
        <v>81</v>
      </c>
      <c r="E36" s="408">
        <v>4.0000000000000001E-3</v>
      </c>
      <c r="F36" s="416"/>
      <c r="G36" s="409">
        <f t="shared" si="1"/>
        <v>0</v>
      </c>
    </row>
    <row r="37" spans="1:7" ht="22.5" x14ac:dyDescent="0.2">
      <c r="A37" s="406" t="s">
        <v>26</v>
      </c>
      <c r="B37" s="415">
        <v>89036</v>
      </c>
      <c r="C37" s="414" t="s">
        <v>82</v>
      </c>
      <c r="D37" s="408" t="s">
        <v>81</v>
      </c>
      <c r="E37" s="408">
        <v>4.1000000000000003E-3</v>
      </c>
      <c r="F37" s="416"/>
      <c r="G37" s="409">
        <f t="shared" si="1"/>
        <v>0</v>
      </c>
    </row>
    <row r="38" spans="1:7" ht="33.75" x14ac:dyDescent="0.2">
      <c r="A38" s="406" t="s">
        <v>26</v>
      </c>
      <c r="B38" s="415">
        <v>91486</v>
      </c>
      <c r="C38" s="414" t="s">
        <v>165</v>
      </c>
      <c r="D38" s="408" t="s">
        <v>81</v>
      </c>
      <c r="E38" s="408">
        <v>4.8999999999999998E-3</v>
      </c>
      <c r="F38" s="416"/>
      <c r="G38" s="409">
        <f t="shared" si="1"/>
        <v>0</v>
      </c>
    </row>
    <row r="39" spans="1:7" x14ac:dyDescent="0.2">
      <c r="A39" s="406" t="s">
        <v>26</v>
      </c>
      <c r="B39" s="415">
        <v>88316</v>
      </c>
      <c r="C39" s="414" t="s">
        <v>72</v>
      </c>
      <c r="D39" s="408" t="s">
        <v>64</v>
      </c>
      <c r="E39" s="408">
        <v>5.7999999999999996E-3</v>
      </c>
      <c r="F39" s="416"/>
      <c r="G39" s="409">
        <f t="shared" si="1"/>
        <v>0</v>
      </c>
    </row>
    <row r="40" spans="1:7" x14ac:dyDescent="0.2">
      <c r="A40" s="406" t="s">
        <v>166</v>
      </c>
      <c r="B40" s="415" t="s">
        <v>83</v>
      </c>
      <c r="C40" s="414" t="s">
        <v>84</v>
      </c>
      <c r="D40" s="408" t="s">
        <v>23</v>
      </c>
      <c r="E40" s="408">
        <v>1.2</v>
      </c>
      <c r="F40" s="417"/>
      <c r="G40" s="409">
        <f t="shared" si="1"/>
        <v>0</v>
      </c>
    </row>
    <row r="41" spans="1:7" x14ac:dyDescent="0.2">
      <c r="A41" s="410" t="s">
        <v>67</v>
      </c>
      <c r="B41" s="411"/>
      <c r="C41" s="411"/>
      <c r="D41" s="411"/>
      <c r="E41" s="411"/>
      <c r="F41" s="412"/>
      <c r="G41" s="413">
        <f>SUM(G33:G40)</f>
        <v>0</v>
      </c>
    </row>
    <row r="42" spans="1:7" x14ac:dyDescent="0.2">
      <c r="A42" s="395" t="s">
        <v>73</v>
      </c>
      <c r="B42" s="396"/>
      <c r="C42" s="397" t="s">
        <v>84</v>
      </c>
      <c r="D42" s="398" t="s">
        <v>23</v>
      </c>
      <c r="E42" s="396"/>
      <c r="F42" s="399"/>
      <c r="G42" s="400">
        <f>G53</f>
        <v>0</v>
      </c>
    </row>
    <row r="43" spans="1:7" x14ac:dyDescent="0.2">
      <c r="A43" s="401"/>
      <c r="B43" s="402"/>
      <c r="C43" s="402"/>
      <c r="D43" s="402"/>
      <c r="E43" s="402"/>
      <c r="F43" s="402"/>
      <c r="G43" s="403"/>
    </row>
    <row r="44" spans="1:7" x14ac:dyDescent="0.2">
      <c r="A44" s="404" t="s">
        <v>51</v>
      </c>
      <c r="B44" s="405"/>
      <c r="C44" s="402" t="s">
        <v>12</v>
      </c>
      <c r="D44" s="402" t="s">
        <v>52</v>
      </c>
      <c r="E44" s="402" t="s">
        <v>53</v>
      </c>
      <c r="F44" s="402" t="s">
        <v>54</v>
      </c>
      <c r="G44" s="403" t="s">
        <v>55</v>
      </c>
    </row>
    <row r="45" spans="1:7" ht="33.75" x14ac:dyDescent="0.2">
      <c r="A45" s="406" t="s">
        <v>26</v>
      </c>
      <c r="B45" s="415" t="s">
        <v>85</v>
      </c>
      <c r="C45" s="414" t="s">
        <v>164</v>
      </c>
      <c r="D45" s="408" t="s">
        <v>77</v>
      </c>
      <c r="E45" s="408">
        <v>4.0000000000000002E-4</v>
      </c>
      <c r="F45" s="416"/>
      <c r="G45" s="409">
        <f>ROUNDDOWN(E45*F45,2)</f>
        <v>0</v>
      </c>
    </row>
    <row r="46" spans="1:7" ht="22.5" x14ac:dyDescent="0.2">
      <c r="A46" s="406" t="s">
        <v>26</v>
      </c>
      <c r="B46" s="415" t="s">
        <v>86</v>
      </c>
      <c r="C46" s="414" t="s">
        <v>78</v>
      </c>
      <c r="D46" s="408" t="s">
        <v>77</v>
      </c>
      <c r="E46" s="408">
        <v>1.6999999999999999E-3</v>
      </c>
      <c r="F46" s="416"/>
      <c r="G46" s="409">
        <f t="shared" ref="G46:G52" si="2">ROUNDDOWN(E46*F46,2)</f>
        <v>0</v>
      </c>
    </row>
    <row r="47" spans="1:7" ht="22.5" x14ac:dyDescent="0.2">
      <c r="A47" s="406" t="s">
        <v>26</v>
      </c>
      <c r="B47" s="415" t="s">
        <v>87</v>
      </c>
      <c r="C47" s="414" t="s">
        <v>79</v>
      </c>
      <c r="D47" s="408" t="s">
        <v>77</v>
      </c>
      <c r="E47" s="408">
        <v>2E-3</v>
      </c>
      <c r="F47" s="416"/>
      <c r="G47" s="409">
        <f t="shared" si="2"/>
        <v>0</v>
      </c>
    </row>
    <row r="48" spans="1:7" ht="22.5" x14ac:dyDescent="0.2">
      <c r="A48" s="406" t="s">
        <v>26</v>
      </c>
      <c r="B48" s="415" t="s">
        <v>88</v>
      </c>
      <c r="C48" s="414" t="s">
        <v>82</v>
      </c>
      <c r="D48" s="408" t="s">
        <v>81</v>
      </c>
      <c r="E48" s="408">
        <v>3.8E-3</v>
      </c>
      <c r="F48" s="416"/>
      <c r="G48" s="409">
        <f t="shared" si="2"/>
        <v>0</v>
      </c>
    </row>
    <row r="49" spans="1:7" ht="22.5" x14ac:dyDescent="0.2">
      <c r="A49" s="406" t="s">
        <v>26</v>
      </c>
      <c r="B49" s="415" t="s">
        <v>89</v>
      </c>
      <c r="C49" s="414" t="s">
        <v>80</v>
      </c>
      <c r="D49" s="408" t="s">
        <v>81</v>
      </c>
      <c r="E49" s="408">
        <v>4.0000000000000001E-3</v>
      </c>
      <c r="F49" s="416"/>
      <c r="G49" s="409">
        <f t="shared" si="2"/>
        <v>0</v>
      </c>
    </row>
    <row r="50" spans="1:7" ht="33.75" x14ac:dyDescent="0.2">
      <c r="A50" s="406" t="s">
        <v>26</v>
      </c>
      <c r="B50" s="415" t="s">
        <v>90</v>
      </c>
      <c r="C50" s="414" t="s">
        <v>165</v>
      </c>
      <c r="D50" s="408" t="s">
        <v>81</v>
      </c>
      <c r="E50" s="408">
        <v>5.1000000000000004E-3</v>
      </c>
      <c r="F50" s="416"/>
      <c r="G50" s="409">
        <f t="shared" si="2"/>
        <v>0</v>
      </c>
    </row>
    <row r="51" spans="1:7" x14ac:dyDescent="0.2">
      <c r="A51" s="406" t="s">
        <v>26</v>
      </c>
      <c r="B51" s="415" t="s">
        <v>91</v>
      </c>
      <c r="C51" s="414" t="s">
        <v>72</v>
      </c>
      <c r="D51" s="408" t="s">
        <v>64</v>
      </c>
      <c r="E51" s="408">
        <v>5.4999999999999997E-3</v>
      </c>
      <c r="F51" s="416"/>
      <c r="G51" s="409">
        <f t="shared" si="2"/>
        <v>0</v>
      </c>
    </row>
    <row r="52" spans="1:7" x14ac:dyDescent="0.2">
      <c r="A52" s="406" t="s">
        <v>166</v>
      </c>
      <c r="B52" s="415" t="s">
        <v>92</v>
      </c>
      <c r="C52" s="414" t="s">
        <v>167</v>
      </c>
      <c r="D52" s="408" t="s">
        <v>71</v>
      </c>
      <c r="E52" s="408">
        <v>0.45</v>
      </c>
      <c r="F52" s="417"/>
      <c r="G52" s="409">
        <f t="shared" si="2"/>
        <v>0</v>
      </c>
    </row>
    <row r="53" spans="1:7" x14ac:dyDescent="0.2">
      <c r="A53" s="410" t="s">
        <v>67</v>
      </c>
      <c r="B53" s="411"/>
      <c r="C53" s="411"/>
      <c r="D53" s="411"/>
      <c r="E53" s="411"/>
      <c r="F53" s="412"/>
      <c r="G53" s="413">
        <f>SUM(G45:G52)</f>
        <v>0</v>
      </c>
    </row>
    <row r="54" spans="1:7" x14ac:dyDescent="0.2">
      <c r="A54" s="395" t="s">
        <v>75</v>
      </c>
      <c r="B54" s="396"/>
      <c r="C54" s="397" t="s">
        <v>239</v>
      </c>
      <c r="D54" s="398" t="s">
        <v>145</v>
      </c>
      <c r="E54" s="396"/>
      <c r="F54" s="399"/>
      <c r="G54" s="400">
        <f>G60</f>
        <v>0</v>
      </c>
    </row>
    <row r="55" spans="1:7" x14ac:dyDescent="0.2">
      <c r="A55" s="401"/>
      <c r="B55" s="402"/>
      <c r="C55" s="402"/>
      <c r="D55" s="402"/>
      <c r="E55" s="402"/>
      <c r="F55" s="402"/>
      <c r="G55" s="403"/>
    </row>
    <row r="56" spans="1:7" x14ac:dyDescent="0.2">
      <c r="A56" s="404" t="s">
        <v>51</v>
      </c>
      <c r="B56" s="405"/>
      <c r="C56" s="402" t="s">
        <v>12</v>
      </c>
      <c r="D56" s="402" t="s">
        <v>52</v>
      </c>
      <c r="E56" s="402" t="s">
        <v>53</v>
      </c>
      <c r="F56" s="402" t="s">
        <v>54</v>
      </c>
      <c r="G56" s="403" t="s">
        <v>55</v>
      </c>
    </row>
    <row r="57" spans="1:7" x14ac:dyDescent="0.2">
      <c r="A57" s="406" t="s">
        <v>240</v>
      </c>
      <c r="B57" s="415">
        <v>13521</v>
      </c>
      <c r="C57" s="414" t="s">
        <v>241</v>
      </c>
      <c r="D57" s="408" t="s">
        <v>243</v>
      </c>
      <c r="E57" s="408">
        <v>1</v>
      </c>
      <c r="F57" s="416"/>
      <c r="G57" s="409">
        <f>F57*E57</f>
        <v>0</v>
      </c>
    </row>
    <row r="58" spans="1:7" ht="22.5" x14ac:dyDescent="0.2">
      <c r="A58" s="406" t="s">
        <v>240</v>
      </c>
      <c r="B58" s="415">
        <v>11950</v>
      </c>
      <c r="C58" s="414" t="s">
        <v>242</v>
      </c>
      <c r="D58" s="408" t="s">
        <v>243</v>
      </c>
      <c r="E58" s="408">
        <v>2.6949999999999998</v>
      </c>
      <c r="F58" s="416"/>
      <c r="G58" s="409">
        <f>ROUNDDOWN(F58*E58,2)</f>
        <v>0</v>
      </c>
    </row>
    <row r="59" spans="1:7" x14ac:dyDescent="0.2">
      <c r="A59" s="406" t="s">
        <v>26</v>
      </c>
      <c r="B59" s="415">
        <v>88316</v>
      </c>
      <c r="C59" s="414" t="s">
        <v>72</v>
      </c>
      <c r="D59" s="408" t="s">
        <v>64</v>
      </c>
      <c r="E59" s="408">
        <v>9.0499999999999997E-2</v>
      </c>
      <c r="F59" s="416"/>
      <c r="G59" s="409">
        <f>ROUNDDOWN(F59*E59,2)</f>
        <v>0</v>
      </c>
    </row>
    <row r="60" spans="1:7" x14ac:dyDescent="0.2">
      <c r="A60" s="410" t="s">
        <v>67</v>
      </c>
      <c r="B60" s="411"/>
      <c r="C60" s="411"/>
      <c r="D60" s="411"/>
      <c r="E60" s="411"/>
      <c r="F60" s="412"/>
      <c r="G60" s="413">
        <f>SUM(G57:G59)</f>
        <v>0</v>
      </c>
    </row>
    <row r="61" spans="1:7" x14ac:dyDescent="0.2">
      <c r="C61" s="353"/>
      <c r="D61" s="353"/>
      <c r="E61" s="353"/>
      <c r="F61" s="82"/>
      <c r="G61" s="354"/>
    </row>
    <row r="62" spans="1:7" x14ac:dyDescent="0.2">
      <c r="C62" s="353"/>
      <c r="D62" s="353"/>
      <c r="E62" s="353"/>
      <c r="F62" s="82"/>
      <c r="G62" s="354"/>
    </row>
    <row r="63" spans="1:7" x14ac:dyDescent="0.2">
      <c r="C63" s="353"/>
      <c r="D63" s="353"/>
      <c r="E63" s="353"/>
      <c r="F63" s="82"/>
      <c r="G63" s="354"/>
    </row>
    <row r="64" spans="1:7" x14ac:dyDescent="0.2">
      <c r="C64" s="353"/>
      <c r="D64" s="353"/>
      <c r="E64" s="353"/>
      <c r="F64" s="82"/>
      <c r="G64" s="354"/>
    </row>
    <row r="65" spans="2:7" x14ac:dyDescent="0.2">
      <c r="B65" s="355"/>
      <c r="C65" s="355"/>
      <c r="D65" s="356"/>
      <c r="G65" s="357"/>
    </row>
    <row r="66" spans="2:7" x14ac:dyDescent="0.2">
      <c r="B66" s="166"/>
      <c r="C66" s="358"/>
      <c r="E66" s="166"/>
    </row>
    <row r="67" spans="2:7" ht="15.75" x14ac:dyDescent="0.25">
      <c r="B67" s="359"/>
      <c r="C67" s="270"/>
      <c r="D67" s="360"/>
      <c r="E67" s="361"/>
    </row>
    <row r="68" spans="2:7" x14ac:dyDescent="0.2">
      <c r="B68" s="362"/>
      <c r="C68" s="363"/>
      <c r="D68" s="364"/>
      <c r="E68" s="365"/>
    </row>
    <row r="69" spans="2:7" x14ac:dyDescent="0.2">
      <c r="E69" s="365"/>
    </row>
  </sheetData>
  <sheetProtection algorithmName="SHA-512" hashValue="5REcU8NSNGc8qZnz/RhGCVwW3nf3u+vhRLSXF8JRbiDQd5uZn2BZMa44cqdjkSdgoXTTbMSWsQT1vBiEBwuHhg==" saltValue="lVoaMFQ2yi/7jl0SGqU9OQ==" spinCount="100000" sheet="1" objects="1" scenarios="1" formatCells="0" formatColumns="0" formatRows="0" insertColumns="0" insertRows="0" deleteColumns="0" deleteRows="0"/>
  <mergeCells count="7">
    <mergeCell ref="A14:G14"/>
    <mergeCell ref="A8:D8"/>
    <mergeCell ref="A1:A5"/>
    <mergeCell ref="B1:G1"/>
    <mergeCell ref="B2:G2"/>
    <mergeCell ref="B3:F3"/>
    <mergeCell ref="B4:G4"/>
  </mergeCells>
  <pageMargins left="0.23622047244094491" right="0.23622047244094491" top="0.39370078740157483" bottom="0.39370078740157483" header="0.31496062992125984" footer="0.31496062992125984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30</vt:i4>
      </vt:variant>
    </vt:vector>
  </HeadingPairs>
  <TitlesOfParts>
    <vt:vector size="34" baseType="lpstr">
      <vt:lpstr>Orçamento</vt:lpstr>
      <vt:lpstr>Resumo </vt:lpstr>
      <vt:lpstr>Cronograma Mensal</vt:lpstr>
      <vt:lpstr>Composições</vt:lpstr>
      <vt:lpstr>'Resumo '!__xlnm_Print_Area_3</vt:lpstr>
      <vt:lpstr>'Cronograma Mensal'!__xlnm_Print_Area_4</vt:lpstr>
      <vt:lpstr>'Resumo '!__xlnm_Print_Titles_3</vt:lpstr>
      <vt:lpstr>'Cronograma Mensal'!Area_de_impressao</vt:lpstr>
      <vt:lpstr>Orçamento!Area_de_impressao</vt:lpstr>
      <vt:lpstr>'Resumo '!Area_de_impressao</vt:lpstr>
      <vt:lpstr>'Cronograma Mensal'!Titulos_de_impressao</vt:lpstr>
      <vt:lpstr>Orçamento!Titulos_de_impressao</vt:lpstr>
      <vt:lpstr>'Cronograma Mensal'!Z_30999B9E_2E65_4663_976F_9A54CE05102E__wvu_PrintArea</vt:lpstr>
      <vt:lpstr>'Resumo '!Z_30999B9E_2E65_4663_976F_9A54CE05102E__wvu_PrintArea</vt:lpstr>
      <vt:lpstr>'Resumo '!Z_30999B9E_2E65_4663_976F_9A54CE05102E__wvu_PrintTitles</vt:lpstr>
      <vt:lpstr>'Cronograma Mensal'!Z_37FA8F07_9D7A_418D_BC30_0AE0C3739A19__wvu_PrintArea</vt:lpstr>
      <vt:lpstr>'Resumo '!Z_37FA8F07_9D7A_418D_BC30_0AE0C3739A19__wvu_PrintArea</vt:lpstr>
      <vt:lpstr>'Resumo '!Z_37FA8F07_9D7A_418D_BC30_0AE0C3739A19__wvu_PrintTitles</vt:lpstr>
      <vt:lpstr>'Cronograma Mensal'!Z_3B8348FD_7A00_44FD_ACF5_E6A19592872E_.wvu.Cols</vt:lpstr>
      <vt:lpstr>'Cronograma Mensal'!Z_3B8348FD_7A00_44FD_ACF5_E6A19592872E_.wvu.PrintArea</vt:lpstr>
      <vt:lpstr>'Resumo '!Z_3B8348FD_7A00_44FD_ACF5_E6A19592872E_.wvu.PrintArea</vt:lpstr>
      <vt:lpstr>'Cronograma Mensal'!Z_3B8348FD_7A00_44FD_ACF5_E6A19592872E_.wvu.PrintTitles</vt:lpstr>
      <vt:lpstr>'Resumo '!Z_3B8348FD_7A00_44FD_ACF5_E6A19592872E_.wvu.PrintTitles</vt:lpstr>
      <vt:lpstr>'Cronograma Mensal'!Z_50160325_FDD6_4995_897D_2F4F0C6430EC__wvu_PrintArea</vt:lpstr>
      <vt:lpstr>'Resumo '!Z_50160325_FDD6_4995_897D_2F4F0C6430EC__wvu_PrintArea</vt:lpstr>
      <vt:lpstr>'Resumo '!Z_50160325_FDD6_4995_897D_2F4F0C6430EC__wvu_PrintTitles</vt:lpstr>
      <vt:lpstr>'Cronograma Mensal'!Z_B535EED3_096A_4559_AE37_6359A35C71B4_.wvu.Cols</vt:lpstr>
      <vt:lpstr>'Cronograma Mensal'!Z_B535EED3_096A_4559_AE37_6359A35C71B4_.wvu.PrintArea</vt:lpstr>
      <vt:lpstr>'Resumo '!Z_B535EED3_096A_4559_AE37_6359A35C71B4_.wvu.PrintArea</vt:lpstr>
      <vt:lpstr>'Cronograma Mensal'!Z_B535EED3_096A_4559_AE37_6359A35C71B4_.wvu.PrintTitles</vt:lpstr>
      <vt:lpstr>'Resumo '!Z_B535EED3_096A_4559_AE37_6359A35C71B4_.wvu.PrintTitles</vt:lpstr>
      <vt:lpstr>'Cronograma Mensal'!Z_CE6D2F78_279A_48FF_B90B_4CA40BF0D3DA__wvu_PrintArea</vt:lpstr>
      <vt:lpstr>'Resumo '!Z_CE6D2F78_279A_48FF_B90B_4CA40BF0D3DA__wvu_PrintArea</vt:lpstr>
      <vt:lpstr>'Resumo '!Z_CE6D2F78_279A_48FF_B90B_4CA40BF0D3DA__wvu_PrintTitles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</dc:creator>
  <cp:lastModifiedBy>infra infra</cp:lastModifiedBy>
  <cp:lastPrinted>2025-08-05T14:29:13Z</cp:lastPrinted>
  <dcterms:created xsi:type="dcterms:W3CDTF">2017-01-12T18:28:45Z</dcterms:created>
  <dcterms:modified xsi:type="dcterms:W3CDTF">2025-08-08T11:51:25Z</dcterms:modified>
</cp:coreProperties>
</file>